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45" activeTab="0"/>
  </bookViews>
  <sheets>
    <sheet name="Conto Economico" sheetId="1" r:id="rId1"/>
  </sheets>
  <definedNames>
    <definedName name="_xlnm.Print_Area" localSheetId="0">'Conto Economico'!$A$1:$J$133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<sst xmlns="http://schemas.openxmlformats.org/spreadsheetml/2006/main" count="218" uniqueCount="156">
  <si>
    <r>
      <t>Importi</t>
    </r>
    <r>
      <rPr>
        <b/>
        <sz val="12"/>
        <rFont val="Tahoma"/>
        <family val="2"/>
      </rPr>
      <t xml:space="preserve">: Euro    </t>
    </r>
  </si>
  <si>
    <t>Importo</t>
  </si>
  <si>
    <t>%</t>
  </si>
  <si>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</si>
  <si>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</si>
  <si>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</si>
  <si>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</si>
  <si>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</si>
  <si>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</si>
  <si>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</si>
  <si>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</si>
  <si>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</si>
  <si>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</si>
  <si>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</si>
  <si>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</si>
  <si>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</si>
  <si>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</si>
  <si>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</si>
  <si>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</si>
  <si>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</si>
  <si>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</si>
  <si>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</si>
  <si>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</si>
  <si>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</si>
  <si>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</si>
  <si>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</si>
  <si>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</si>
  <si>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</si>
  <si>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</si>
  <si>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</si>
  <si>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</si>
  <si>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</si>
  <si>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</si>
  <si>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</si>
  <si>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</si>
  <si>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</si>
  <si>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</si>
  <si>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</si>
  <si>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</si>
  <si>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</si>
  <si>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</si>
  <si>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</si>
  <si>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</si>
  <si>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</si>
  <si>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</si>
  <si>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</si>
  <si>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</si>
  <si>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</si>
  <si>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</si>
  <si>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</si>
  <si>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</si>
  <si>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</si>
  <si>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</si>
  <si>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</si>
  <si>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</si>
  <si>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</si>
  <si>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</si>
  <si>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</si>
  <si>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</si>
  <si>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</si>
  <si>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</si>
  <si>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</si>
  <si>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</si>
  <si>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</si>
  <si>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</si>
  <si>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</si>
  <si>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</si>
  <si>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</si>
  <si>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</si>
  <si>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</si>
  <si>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</si>
  <si>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</si>
  <si>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</si>
  <si>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</si>
  <si>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</si>
  <si>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</si>
  <si>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</si>
  <si>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</si>
  <si>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</si>
  <si>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</si>
  <si>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</si>
  <si>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</si>
  <si>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</si>
  <si>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</si>
  <si>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</si>
  <si>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</si>
  <si>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</si>
  <si>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</si>
  <si>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</si>
  <si>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</si>
  <si>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</si>
  <si>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</si>
  <si>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</si>
  <si>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</si>
  <si>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</si>
  <si>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</si>
  <si>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</si>
  <si>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</si>
  <si>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</si>
  <si>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</si>
  <si>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</si>
  <si>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</si>
  <si>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</si>
  <si>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</si>
  <si>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</si>
  <si>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</si>
  <si>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</si>
  <si>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</si>
  <si>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</si>
  <si>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</si>
  <si>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</si>
  <si>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</si>
  <si>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</si>
  <si>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</si>
  <si>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</si>
  <si>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</si>
  <si>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</si>
  <si>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</si>
  <si>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</si>
  <si>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</si>
  <si>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</si>
  <si>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</si>
  <si>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</si>
  <si>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Acquisti di servizi sanitari per assistenza protesica</t>
  </si>
  <si>
    <t>Acquisti di servizi sanitari per assistenza integrativa</t>
  </si>
  <si>
    <t>Acquisti di servizi sanitari per assistenza riabilitativa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</si>
  <si>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</si>
  <si>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</si>
  <si>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</si>
  <si>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</si>
  <si>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</si>
  <si>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</si>
  <si>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</si>
  <si>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</si>
  <si>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</si>
  <si>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</si>
  <si>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</si>
  <si>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</si>
  <si>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</si>
  <si>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</si>
  <si>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</si>
  <si>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</si>
  <si>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</si>
  <si>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  <r>
      <rPr>
        <b/>
        <sz val="14"/>
        <rFont val="Garamond"/>
        <family val="1"/>
      </rPr>
      <t xml:space="preserve">
</t>
    </r>
    <r>
      <rPr>
        <i/>
        <sz val="14"/>
        <rFont val="Garamond"/>
        <family val="1"/>
      </rPr>
      <t>Decreto Interministeriale  20/03/2013</t>
    </r>
  </si>
  <si>
    <t xml:space="preserve">Data </t>
  </si>
  <si>
    <t>……………………</t>
  </si>
  <si>
    <t xml:space="preserve">Il Responsabile del Settore Risorse </t>
  </si>
  <si>
    <t>Anno
2020</t>
  </si>
  <si>
    <t>Anno
2021</t>
  </si>
  <si>
    <t>VARIAZIONE 2021/2020</t>
  </si>
  <si>
    <t xml:space="preserve">     Economiche e Finanziarie</t>
  </si>
  <si>
    <t xml:space="preserve">    (Dr Domenico Moncada)</t>
  </si>
  <si>
    <t>Il Direttore Generale</t>
  </si>
  <si>
    <t xml:space="preserve">                                                      (Dott. Gaetao Sirna)</t>
  </si>
  <si>
    <t>Il Direttore Ammi istrativo</t>
  </si>
  <si>
    <t xml:space="preserve">    (Dr Rosario Fresta)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</si>
</sst>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0.0%"/>
    <numFmt numFmtId="167" formatCode="_ * #,##0.00_ ;_ * \-#,##0.00_ ;_ * &quot;-&quot;??_ ;_ @_ "/>
    <numFmt numFmtId="168" formatCode="_ * #,##0.00_ ;_ * \-#,##0.00_ ;_ * &quot;-&quot;_ ;_ @_ "/>
    <numFmt numFmtId="169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name val="Garamond"/>
      <family val="1"/>
    </font>
    <font>
      <i/>
      <sz val="14"/>
      <name val="Garamond"/>
      <family val="1"/>
    </font>
    <font>
      <sz val="12"/>
      <color indexed="10"/>
      <name val="Garamond"/>
      <family val="1"/>
    </font>
    <font>
      <b/>
      <u val="double"/>
      <sz val="12"/>
      <name val="Garamond"/>
      <family val="1"/>
    </font>
    <font>
      <sz val="10"/>
      <name val="Tahoma"/>
      <family val="2"/>
    </font>
    <font>
      <sz val="14"/>
      <name val="Garamond"/>
      <family val="1"/>
    </font>
    <font>
      <sz val="14"/>
      <name val="Tahoma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1" borderId="3" applyNumberFormat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16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2" fillId="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4" borderId="5" applyNumberFormat="0" applyFont="0" applyAlignment="0" applyProtection="0"/>
    <xf numFmtId="0" fontId="42" fillId="17" borderId="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13" fillId="2" borderId="0" xfId="53" applyFont="1" applyFill="1">
      <alignment/>
      <protection/>
    </xf>
    <xf numFmtId="4" fontId="14" fillId="2" borderId="11" xfId="47" applyNumberFormat="1" applyFont="1" applyFill="1" applyBorder="1" applyAlignment="1">
      <alignment horizontal="center" vertical="center" wrapText="1"/>
    </xf>
    <xf numFmtId="0" fontId="12" fillId="2" borderId="0" xfId="53" applyFont="1" applyFill="1" applyAlignment="1">
      <alignment horizontal="center" vertical="center"/>
      <protection/>
    </xf>
    <xf numFmtId="0" fontId="13" fillId="2" borderId="0" xfId="53" applyFont="1" applyFill="1" applyAlignment="1">
      <alignment horizontal="center" vertical="center"/>
      <protection/>
    </xf>
    <xf numFmtId="168" fontId="13" fillId="2" borderId="0" xfId="47" applyNumberFormat="1" applyFont="1" applyFill="1" applyAlignment="1">
      <alignment/>
    </xf>
    <xf numFmtId="4" fontId="14" fillId="2" borderId="12" xfId="47" applyNumberFormat="1" applyFont="1" applyFill="1" applyBorder="1" applyAlignment="1">
      <alignment horizontal="center" vertical="center" wrapText="1"/>
    </xf>
    <xf numFmtId="0" fontId="8" fillId="2" borderId="0" xfId="54" applyFont="1" applyFill="1" applyAlignment="1">
      <alignment vertical="center"/>
      <protection/>
    </xf>
    <xf numFmtId="0" fontId="9" fillId="2" borderId="0" xfId="54" applyFont="1" applyFill="1" applyAlignment="1">
      <alignment horizontal="center" vertical="center"/>
      <protection/>
    </xf>
    <xf numFmtId="0" fontId="10" fillId="2" borderId="0" xfId="54" applyFont="1" applyFill="1" applyAlignment="1">
      <alignment horizontal="center" vertical="center"/>
      <protection/>
    </xf>
    <xf numFmtId="0" fontId="8" fillId="2" borderId="0" xfId="54" applyFont="1" applyFill="1">
      <alignment/>
      <protection/>
    </xf>
    <xf numFmtId="0" fontId="13" fillId="2" borderId="0" xfId="54" applyFont="1" applyFill="1">
      <alignment/>
      <protection/>
    </xf>
    <xf numFmtId="164" fontId="12" fillId="2" borderId="13" xfId="42" applyFont="1" applyFill="1" applyBorder="1" applyAlignment="1">
      <alignment horizontal="left" vertical="center"/>
    </xf>
    <xf numFmtId="164" fontId="12" fillId="2" borderId="14" xfId="42" applyFont="1" applyFill="1" applyBorder="1" applyAlignment="1">
      <alignment horizontal="left" vertical="center"/>
    </xf>
    <xf numFmtId="165" fontId="12" fillId="2" borderId="15" xfId="48" applyNumberFormat="1" applyFont="1" applyFill="1" applyBorder="1" applyAlignment="1">
      <alignment vertical="center"/>
    </xf>
    <xf numFmtId="165" fontId="12" fillId="2" borderId="15" xfId="49" applyNumberFormat="1" applyFont="1" applyFill="1" applyBorder="1" applyAlignment="1">
      <alignment horizontal="center" vertical="center"/>
    </xf>
    <xf numFmtId="0" fontId="12" fillId="2" borderId="0" xfId="54" applyFont="1" applyFill="1" applyAlignment="1">
      <alignment vertical="center"/>
      <protection/>
    </xf>
    <xf numFmtId="165" fontId="13" fillId="2" borderId="16" xfId="48" applyNumberFormat="1" applyFont="1" applyFill="1" applyBorder="1" applyAlignment="1">
      <alignment vertical="center"/>
    </xf>
    <xf numFmtId="165" fontId="13" fillId="2" borderId="16" xfId="49" applyNumberFormat="1" applyFont="1" applyFill="1" applyBorder="1" applyAlignment="1">
      <alignment horizontal="center" vertical="center"/>
    </xf>
    <xf numFmtId="0" fontId="13" fillId="2" borderId="0" xfId="54" applyFont="1" applyFill="1" applyAlignment="1">
      <alignment vertical="center"/>
      <protection/>
    </xf>
    <xf numFmtId="165" fontId="12" fillId="2" borderId="16" xfId="48" applyNumberFormat="1" applyFont="1" applyFill="1" applyBorder="1" applyAlignment="1">
      <alignment vertical="center"/>
    </xf>
    <xf numFmtId="165" fontId="12" fillId="2" borderId="16" xfId="49" applyNumberFormat="1" applyFont="1" applyFill="1" applyBorder="1" applyAlignment="1">
      <alignment horizontal="center" vertical="center"/>
    </xf>
    <xf numFmtId="43" fontId="13" fillId="2" borderId="0" xfId="54" applyNumberFormat="1" applyFont="1" applyFill="1" applyAlignment="1">
      <alignment vertical="center"/>
      <protection/>
    </xf>
    <xf numFmtId="0" fontId="12" fillId="2" borderId="0" xfId="54" applyFont="1" applyFill="1" applyBorder="1" applyAlignment="1">
      <alignment vertical="center"/>
      <protection/>
    </xf>
    <xf numFmtId="0" fontId="12" fillId="2" borderId="0" xfId="54" applyFont="1" applyFill="1" applyAlignment="1">
      <alignment horizontal="center" vertical="center"/>
      <protection/>
    </xf>
    <xf numFmtId="0" fontId="13" fillId="2" borderId="0" xfId="54" applyFont="1" applyFill="1" applyAlignment="1">
      <alignment horizontal="center" vertical="center"/>
      <protection/>
    </xf>
    <xf numFmtId="164" fontId="12" fillId="2" borderId="17" xfId="42" applyFont="1" applyFill="1" applyBorder="1" applyAlignment="1">
      <alignment horizontal="left" vertical="center"/>
    </xf>
    <xf numFmtId="166" fontId="12" fillId="2" borderId="18" xfId="59" applyNumberFormat="1" applyFont="1" applyFill="1" applyBorder="1" applyAlignment="1">
      <alignment horizontal="right" vertical="center"/>
    </xf>
    <xf numFmtId="166" fontId="13" fillId="2" borderId="19" xfId="59" applyNumberFormat="1" applyFont="1" applyFill="1" applyBorder="1" applyAlignment="1">
      <alignment horizontal="right" vertical="center"/>
    </xf>
    <xf numFmtId="166" fontId="12" fillId="2" borderId="19" xfId="59" applyNumberFormat="1" applyFont="1" applyFill="1" applyBorder="1" applyAlignment="1">
      <alignment horizontal="right" vertical="center"/>
    </xf>
    <xf numFmtId="49" fontId="12" fillId="2" borderId="20" xfId="42" applyNumberFormat="1" applyFont="1" applyFill="1" applyBorder="1" applyAlignment="1">
      <alignment horizontal="left" vertical="center"/>
    </xf>
    <xf numFmtId="49" fontId="12" fillId="2" borderId="0" xfId="42" applyNumberFormat="1" applyFont="1" applyFill="1" applyBorder="1" applyAlignment="1">
      <alignment horizontal="right" vertical="center"/>
    </xf>
    <xf numFmtId="49" fontId="12" fillId="2" borderId="0" xfId="42" applyNumberFormat="1" applyFont="1" applyFill="1" applyBorder="1" applyAlignment="1">
      <alignment horizontal="left" vertical="center"/>
    </xf>
    <xf numFmtId="49" fontId="12" fillId="2" borderId="21" xfId="42" applyNumberFormat="1" applyFont="1" applyFill="1" applyBorder="1" applyAlignment="1">
      <alignment horizontal="left" vertical="center"/>
    </xf>
    <xf numFmtId="49" fontId="13" fillId="2" borderId="20" xfId="42" applyNumberFormat="1" applyFont="1" applyFill="1" applyBorder="1" applyAlignment="1">
      <alignment horizontal="left" vertical="center"/>
    </xf>
    <xf numFmtId="49" fontId="13" fillId="2" borderId="0" xfId="42" applyNumberFormat="1" applyFont="1" applyFill="1" applyBorder="1" applyAlignment="1">
      <alignment horizontal="right" vertical="center"/>
    </xf>
    <xf numFmtId="49" fontId="13" fillId="2" borderId="0" xfId="42" applyNumberFormat="1" applyFont="1" applyFill="1" applyBorder="1" applyAlignment="1">
      <alignment horizontal="left" vertical="center"/>
    </xf>
    <xf numFmtId="49" fontId="13" fillId="2" borderId="21" xfId="42" applyNumberFormat="1" applyFont="1" applyFill="1" applyBorder="1" applyAlignment="1">
      <alignment horizontal="left" vertical="center"/>
    </xf>
    <xf numFmtId="49" fontId="13" fillId="2" borderId="21" xfId="54" applyNumberFormat="1" applyFont="1" applyFill="1" applyBorder="1" applyAlignment="1">
      <alignment horizontal="left" vertical="center"/>
      <protection/>
    </xf>
    <xf numFmtId="49" fontId="16" fillId="2" borderId="21" xfId="42" applyNumberFormat="1" applyFont="1" applyFill="1" applyBorder="1" applyAlignment="1">
      <alignment horizontal="left" vertical="center"/>
    </xf>
    <xf numFmtId="49" fontId="12" fillId="2" borderId="20" xfId="54" applyNumberFormat="1" applyFont="1" applyFill="1" applyBorder="1" applyAlignment="1">
      <alignment horizontal="center" vertical="center"/>
      <protection/>
    </xf>
    <xf numFmtId="49" fontId="12" fillId="20" borderId="22" xfId="54" applyNumberFormat="1" applyFont="1" applyFill="1" applyBorder="1" applyAlignment="1">
      <alignment horizontal="center" vertical="center"/>
      <protection/>
    </xf>
    <xf numFmtId="49" fontId="13" fillId="2" borderId="20" xfId="54" applyNumberFormat="1" applyFont="1" applyFill="1" applyBorder="1" applyAlignment="1">
      <alignment horizontal="center" vertical="center"/>
      <protection/>
    </xf>
    <xf numFmtId="49" fontId="12" fillId="2" borderId="0" xfId="54" applyNumberFormat="1" applyFont="1" applyFill="1" applyBorder="1" applyAlignment="1">
      <alignment horizontal="left" vertical="center"/>
      <protection/>
    </xf>
    <xf numFmtId="49" fontId="12" fillId="2" borderId="0" xfId="54" applyNumberFormat="1" applyFont="1" applyFill="1" applyBorder="1" applyAlignment="1">
      <alignment horizontal="center" vertical="center"/>
      <protection/>
    </xf>
    <xf numFmtId="49" fontId="12" fillId="2" borderId="21" xfId="54" applyNumberFormat="1" applyFont="1" applyFill="1" applyBorder="1" applyAlignment="1">
      <alignment horizontal="center" vertical="center"/>
      <protection/>
    </xf>
    <xf numFmtId="49" fontId="12" fillId="2" borderId="0" xfId="42" applyNumberFormat="1" applyFont="1" applyFill="1" applyBorder="1" applyAlignment="1">
      <alignment horizontal="center" vertical="center"/>
    </xf>
    <xf numFmtId="49" fontId="13" fillId="2" borderId="0" xfId="54" applyNumberFormat="1" applyFont="1" applyFill="1" applyBorder="1" applyAlignment="1">
      <alignment horizontal="center" vertical="center"/>
      <protection/>
    </xf>
    <xf numFmtId="49" fontId="13" fillId="2" borderId="0" xfId="54" applyNumberFormat="1" applyFont="1" applyFill="1" applyBorder="1" applyAlignment="1">
      <alignment horizontal="right" vertical="center"/>
      <protection/>
    </xf>
    <xf numFmtId="49" fontId="13" fillId="2" borderId="0" xfId="54" applyNumberFormat="1" applyFont="1" applyFill="1" applyBorder="1" applyAlignment="1">
      <alignment horizontal="left" vertical="center"/>
      <protection/>
    </xf>
    <xf numFmtId="49" fontId="12" fillId="2" borderId="0" xfId="54" applyNumberFormat="1" applyFont="1" applyFill="1" applyBorder="1" applyAlignment="1">
      <alignment vertical="center"/>
      <protection/>
    </xf>
    <xf numFmtId="49" fontId="12" fillId="2" borderId="21" xfId="54" applyNumberFormat="1" applyFont="1" applyFill="1" applyBorder="1" applyAlignment="1">
      <alignment vertical="center"/>
      <protection/>
    </xf>
    <xf numFmtId="49" fontId="13" fillId="2" borderId="0" xfId="54" applyNumberFormat="1" applyFont="1" applyFill="1" applyBorder="1" applyAlignment="1">
      <alignment vertical="center"/>
      <protection/>
    </xf>
    <xf numFmtId="49" fontId="13" fillId="2" borderId="21" xfId="54" applyNumberFormat="1" applyFont="1" applyFill="1" applyBorder="1" applyAlignment="1">
      <alignment vertical="center"/>
      <protection/>
    </xf>
    <xf numFmtId="49" fontId="13" fillId="2" borderId="20" xfId="54" applyNumberFormat="1" applyFont="1" applyFill="1" applyBorder="1" applyAlignment="1">
      <alignment horizontal="left" vertical="center"/>
      <protection/>
    </xf>
    <xf numFmtId="49" fontId="12" fillId="2" borderId="23" xfId="42" applyNumberFormat="1" applyFont="1" applyFill="1" applyBorder="1" applyAlignment="1">
      <alignment horizontal="left" vertical="center"/>
    </xf>
    <xf numFmtId="49" fontId="12" fillId="2" borderId="24" xfId="54" applyNumberFormat="1" applyFont="1" applyFill="1" applyBorder="1" applyAlignment="1">
      <alignment horizontal="center" vertical="center"/>
      <protection/>
    </xf>
    <xf numFmtId="49" fontId="12" fillId="2" borderId="24" xfId="54" applyNumberFormat="1" applyFont="1" applyFill="1" applyBorder="1" applyAlignment="1">
      <alignment horizontal="left" vertical="center"/>
      <protection/>
    </xf>
    <xf numFmtId="49" fontId="12" fillId="2" borderId="24" xfId="54" applyNumberFormat="1" applyFont="1" applyFill="1" applyBorder="1" applyAlignment="1">
      <alignment vertical="center"/>
      <protection/>
    </xf>
    <xf numFmtId="49" fontId="12" fillId="2" borderId="25" xfId="54" applyNumberFormat="1" applyFont="1" applyFill="1" applyBorder="1" applyAlignment="1">
      <alignment vertical="center"/>
      <protection/>
    </xf>
    <xf numFmtId="49" fontId="12" fillId="2" borderId="26" xfId="54" applyNumberFormat="1" applyFont="1" applyFill="1" applyBorder="1" applyAlignment="1">
      <alignment horizontal="center" vertical="center"/>
      <protection/>
    </xf>
    <xf numFmtId="49" fontId="12" fillId="2" borderId="27" xfId="54" applyNumberFormat="1" applyFont="1" applyFill="1" applyBorder="1" applyAlignment="1">
      <alignment horizontal="center" vertical="center"/>
      <protection/>
    </xf>
    <xf numFmtId="49" fontId="13" fillId="2" borderId="27" xfId="54" applyNumberFormat="1" applyFont="1" applyFill="1" applyBorder="1" applyAlignment="1">
      <alignment horizontal="center" vertical="center"/>
      <protection/>
    </xf>
    <xf numFmtId="49" fontId="13" fillId="2" borderId="27" xfId="54" applyNumberFormat="1" applyFont="1" applyFill="1" applyBorder="1" applyAlignment="1">
      <alignment vertical="center"/>
      <protection/>
    </xf>
    <xf numFmtId="49" fontId="13" fillId="2" borderId="28" xfId="54" applyNumberFormat="1" applyFont="1" applyFill="1" applyBorder="1" applyAlignment="1">
      <alignment vertical="center"/>
      <protection/>
    </xf>
    <xf numFmtId="49" fontId="12" fillId="2" borderId="0" xfId="54" applyNumberFormat="1" applyFont="1" applyFill="1" applyAlignment="1">
      <alignment horizontal="center" vertical="center"/>
      <protection/>
    </xf>
    <xf numFmtId="49" fontId="13" fillId="2" borderId="0" xfId="54" applyNumberFormat="1" applyFont="1" applyFill="1" applyAlignment="1">
      <alignment horizontal="center" vertical="center"/>
      <protection/>
    </xf>
    <xf numFmtId="49" fontId="13" fillId="2" borderId="0" xfId="54" applyNumberFormat="1" applyFont="1" applyFill="1">
      <alignment/>
      <protection/>
    </xf>
    <xf numFmtId="49" fontId="16" fillId="2" borderId="0" xfId="42" applyNumberFormat="1" applyFont="1" applyFill="1" applyBorder="1" applyAlignment="1">
      <alignment horizontal="left" vertical="center"/>
    </xf>
    <xf numFmtId="49" fontId="36" fillId="2" borderId="0" xfId="54" applyNumberFormat="1" applyFont="1" applyFill="1" applyBorder="1" applyAlignment="1">
      <alignment vertical="center"/>
      <protection/>
    </xf>
    <xf numFmtId="49" fontId="36" fillId="2" borderId="0" xfId="54" applyNumberFormat="1" applyFont="1" applyFill="1" applyBorder="1" applyAlignment="1">
      <alignment horizontal="center" vertical="center"/>
      <protection/>
    </xf>
    <xf numFmtId="49" fontId="36" fillId="2" borderId="21" xfId="54" applyNumberFormat="1" applyFont="1" applyFill="1" applyBorder="1" applyAlignment="1">
      <alignment vertical="center"/>
      <protection/>
    </xf>
    <xf numFmtId="49" fontId="36" fillId="2" borderId="0" xfId="54" applyNumberFormat="1" applyFont="1" applyFill="1" applyBorder="1" applyAlignment="1">
      <alignment horizontal="left" vertical="center"/>
      <protection/>
    </xf>
    <xf numFmtId="49" fontId="13" fillId="0" borderId="20" xfId="42" applyNumberFormat="1" applyFont="1" applyFill="1" applyBorder="1" applyAlignment="1">
      <alignment horizontal="left" vertical="center"/>
    </xf>
    <xf numFmtId="49" fontId="13" fillId="0" borderId="0" xfId="42" applyNumberFormat="1" applyFont="1" applyFill="1" applyBorder="1" applyAlignment="1">
      <alignment horizontal="right" vertical="center"/>
    </xf>
    <xf numFmtId="49" fontId="13" fillId="0" borderId="0" xfId="42" applyNumberFormat="1" applyFont="1" applyFill="1" applyBorder="1" applyAlignment="1">
      <alignment horizontal="left" vertical="center"/>
    </xf>
    <xf numFmtId="49" fontId="16" fillId="0" borderId="0" xfId="42" applyNumberFormat="1" applyFont="1" applyFill="1" applyBorder="1" applyAlignment="1">
      <alignment horizontal="left" vertical="center"/>
    </xf>
    <xf numFmtId="49" fontId="16" fillId="0" borderId="21" xfId="42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vertical="center"/>
      <protection/>
    </xf>
    <xf numFmtId="49" fontId="36" fillId="2" borderId="0" xfId="42" applyNumberFormat="1" applyFont="1" applyFill="1" applyBorder="1" applyAlignment="1">
      <alignment horizontal="right" vertical="center"/>
    </xf>
    <xf numFmtId="165" fontId="13" fillId="0" borderId="0" xfId="54" applyNumberFormat="1" applyFont="1" applyFill="1" applyAlignment="1">
      <alignment vertical="center"/>
      <protection/>
    </xf>
    <xf numFmtId="0" fontId="37" fillId="2" borderId="0" xfId="52" applyFont="1" applyFill="1" applyBorder="1" applyAlignment="1">
      <alignment vertical="center"/>
      <protection/>
    </xf>
    <xf numFmtId="167" fontId="8" fillId="2" borderId="0" xfId="50" applyFont="1" applyFill="1" applyBorder="1" applyAlignment="1">
      <alignment vertical="center"/>
    </xf>
    <xf numFmtId="0" fontId="8" fillId="2" borderId="0" xfId="52" applyFont="1" applyFill="1" applyBorder="1" applyAlignment="1">
      <alignment vertical="center"/>
      <protection/>
    </xf>
    <xf numFmtId="0" fontId="37" fillId="2" borderId="0" xfId="55" applyFont="1" applyFill="1" applyBorder="1" applyAlignment="1">
      <alignment horizontal="center" vertical="center"/>
      <protection/>
    </xf>
    <xf numFmtId="0" fontId="8" fillId="2" borderId="0" xfId="55" applyFont="1" applyFill="1" applyBorder="1" applyAlignment="1">
      <alignment vertical="center"/>
      <protection/>
    </xf>
    <xf numFmtId="0" fontId="8" fillId="2" borderId="0" xfId="55" applyFont="1" applyFill="1" applyAlignment="1">
      <alignment vertical="center"/>
      <protection/>
    </xf>
    <xf numFmtId="0" fontId="8" fillId="2" borderId="0" xfId="55" applyFont="1" applyFill="1" applyBorder="1" applyAlignment="1">
      <alignment horizontal="center" vertical="center"/>
      <protection/>
    </xf>
    <xf numFmtId="0" fontId="8" fillId="2" borderId="0" xfId="55" applyFont="1" applyFill="1" applyAlignment="1">
      <alignment horizontal="left" vertical="center"/>
      <protection/>
    </xf>
    <xf numFmtId="0" fontId="8" fillId="2" borderId="0" xfId="55" applyFont="1" applyFill="1" applyBorder="1" applyAlignment="1">
      <alignment horizontal="right" vertical="center"/>
      <protection/>
    </xf>
    <xf numFmtId="165" fontId="38" fillId="2" borderId="16" xfId="48" applyNumberFormat="1" applyFont="1" applyFill="1" applyBorder="1" applyAlignment="1">
      <alignment vertical="center"/>
    </xf>
    <xf numFmtId="165" fontId="38" fillId="0" borderId="16" xfId="48" applyNumberFormat="1" applyFont="1" applyFill="1" applyBorder="1" applyAlignment="1">
      <alignment vertical="center"/>
    </xf>
    <xf numFmtId="169" fontId="38" fillId="0" borderId="16" xfId="45" applyNumberFormat="1" applyFont="1" applyFill="1" applyBorder="1" applyAlignment="1">
      <alignment horizontal="right" vertical="center"/>
    </xf>
    <xf numFmtId="169" fontId="38" fillId="0" borderId="21" xfId="45" applyNumberFormat="1" applyFont="1" applyFill="1" applyBorder="1" applyAlignment="1">
      <alignment horizontal="right" vertical="center"/>
    </xf>
    <xf numFmtId="165" fontId="11" fillId="2" borderId="16" xfId="48" applyNumberFormat="1" applyFont="1" applyFill="1" applyBorder="1" applyAlignment="1">
      <alignment vertical="center"/>
    </xf>
    <xf numFmtId="165" fontId="11" fillId="2" borderId="16" xfId="49" applyNumberFormat="1" applyFont="1" applyFill="1" applyBorder="1" applyAlignment="1">
      <alignment horizontal="center" vertical="center"/>
    </xf>
    <xf numFmtId="166" fontId="11" fillId="2" borderId="19" xfId="59" applyNumberFormat="1" applyFont="1" applyFill="1" applyBorder="1" applyAlignment="1">
      <alignment horizontal="right" vertical="center"/>
    </xf>
    <xf numFmtId="165" fontId="38" fillId="2" borderId="16" xfId="49" applyNumberFormat="1" applyFont="1" applyFill="1" applyBorder="1" applyAlignment="1">
      <alignment horizontal="center" vertical="center"/>
    </xf>
    <xf numFmtId="166" fontId="38" fillId="2" borderId="19" xfId="59" applyNumberFormat="1" applyFont="1" applyFill="1" applyBorder="1" applyAlignment="1">
      <alignment horizontal="right" vertical="center"/>
    </xf>
    <xf numFmtId="165" fontId="38" fillId="0" borderId="16" xfId="49" applyNumberFormat="1" applyFont="1" applyFill="1" applyBorder="1" applyAlignment="1">
      <alignment horizontal="center" vertical="center"/>
    </xf>
    <xf numFmtId="166" fontId="38" fillId="0" borderId="19" xfId="59" applyNumberFormat="1" applyFont="1" applyFill="1" applyBorder="1" applyAlignment="1">
      <alignment horizontal="right" vertical="center"/>
    </xf>
    <xf numFmtId="165" fontId="34" fillId="2" borderId="16" xfId="49" applyNumberFormat="1" applyFont="1" applyFill="1" applyBorder="1" applyAlignment="1">
      <alignment horizontal="center" vertical="center"/>
    </xf>
    <xf numFmtId="166" fontId="34" fillId="2" borderId="19" xfId="59" applyNumberFormat="1" applyFont="1" applyFill="1" applyBorder="1" applyAlignment="1">
      <alignment horizontal="right" vertical="center"/>
    </xf>
    <xf numFmtId="165" fontId="11" fillId="20" borderId="11" xfId="48" applyNumberFormat="1" applyFont="1" applyFill="1" applyBorder="1" applyAlignment="1">
      <alignment vertical="center"/>
    </xf>
    <xf numFmtId="165" fontId="11" fillId="20" borderId="11" xfId="49" applyNumberFormat="1" applyFont="1" applyFill="1" applyBorder="1" applyAlignment="1">
      <alignment horizontal="center" vertical="center"/>
    </xf>
    <xf numFmtId="166" fontId="11" fillId="20" borderId="12" xfId="59" applyNumberFormat="1" applyFont="1" applyFill="1" applyBorder="1" applyAlignment="1">
      <alignment horizontal="right" vertical="center"/>
    </xf>
    <xf numFmtId="165" fontId="11" fillId="0" borderId="16" xfId="48" applyNumberFormat="1" applyFont="1" applyFill="1" applyBorder="1" applyAlignment="1">
      <alignment vertical="center"/>
    </xf>
    <xf numFmtId="165" fontId="11" fillId="10" borderId="29" xfId="48" applyNumberFormat="1" applyFont="1" applyFill="1" applyBorder="1" applyAlignment="1">
      <alignment vertical="center"/>
    </xf>
    <xf numFmtId="165" fontId="11" fillId="10" borderId="29" xfId="49" applyNumberFormat="1" applyFont="1" applyFill="1" applyBorder="1" applyAlignment="1">
      <alignment horizontal="center" vertical="center"/>
    </xf>
    <xf numFmtId="166" fontId="11" fillId="10" borderId="30" xfId="59" applyNumberFormat="1" applyFont="1" applyFill="1" applyBorder="1" applyAlignment="1">
      <alignment horizontal="right" vertical="center"/>
    </xf>
    <xf numFmtId="165" fontId="11" fillId="2" borderId="31" xfId="48" applyNumberFormat="1" applyFont="1" applyFill="1" applyBorder="1" applyAlignment="1">
      <alignment vertical="center"/>
    </xf>
    <xf numFmtId="165" fontId="11" fillId="2" borderId="31" xfId="49" applyNumberFormat="1" applyFont="1" applyFill="1" applyBorder="1" applyAlignment="1">
      <alignment horizontal="center" vertical="center"/>
    </xf>
    <xf numFmtId="166" fontId="11" fillId="2" borderId="32" xfId="59" applyNumberFormat="1" applyFont="1" applyFill="1" applyBorder="1" applyAlignment="1">
      <alignment horizontal="right" vertical="center"/>
    </xf>
    <xf numFmtId="165" fontId="38" fillId="2" borderId="33" xfId="48" applyNumberFormat="1" applyFont="1" applyFill="1" applyBorder="1" applyAlignment="1">
      <alignment vertical="center"/>
    </xf>
    <xf numFmtId="165" fontId="38" fillId="2" borderId="33" xfId="49" applyNumberFormat="1" applyFont="1" applyFill="1" applyBorder="1" applyAlignment="1">
      <alignment horizontal="center" vertical="center"/>
    </xf>
    <xf numFmtId="166" fontId="11" fillId="2" borderId="34" xfId="59" applyNumberFormat="1" applyFont="1" applyFill="1" applyBorder="1" applyAlignment="1">
      <alignment horizontal="right" vertical="center"/>
    </xf>
    <xf numFmtId="0" fontId="8" fillId="2" borderId="0" xfId="55" applyFont="1" applyFill="1" applyBorder="1" applyAlignment="1">
      <alignment horizontal="left" vertical="center"/>
      <protection/>
    </xf>
    <xf numFmtId="0" fontId="8" fillId="2" borderId="0" xfId="52" applyFont="1" applyFill="1" applyAlignment="1">
      <alignment vertical="center"/>
      <protection/>
    </xf>
    <xf numFmtId="0" fontId="8" fillId="2" borderId="0" xfId="52" applyFont="1" applyFill="1" applyAlignment="1">
      <alignment horizontal="left" vertical="center"/>
      <protection/>
    </xf>
    <xf numFmtId="167" fontId="39" fillId="2" borderId="0" xfId="50" applyFont="1" applyFill="1" applyBorder="1" applyAlignment="1">
      <alignment vertical="center"/>
    </xf>
    <xf numFmtId="0" fontId="38" fillId="2" borderId="0" xfId="53" applyFont="1" applyFill="1" applyAlignment="1">
      <alignment horizontal="center"/>
      <protection/>
    </xf>
    <xf numFmtId="0" fontId="39" fillId="2" borderId="0" xfId="55" applyFont="1" applyFill="1" applyBorder="1" applyAlignment="1">
      <alignment horizontal="center" vertical="center"/>
      <protection/>
    </xf>
    <xf numFmtId="0" fontId="39" fillId="2" borderId="0" xfId="55" applyFont="1" applyFill="1" applyBorder="1" applyAlignment="1">
      <alignment horizontal="right" vertical="center"/>
      <protection/>
    </xf>
    <xf numFmtId="165" fontId="12" fillId="2" borderId="0" xfId="54" applyNumberFormat="1" applyFont="1" applyFill="1" applyAlignment="1">
      <alignment vertical="center"/>
      <protection/>
    </xf>
    <xf numFmtId="165" fontId="12" fillId="2" borderId="0" xfId="54" applyNumberFormat="1" applyFont="1" applyFill="1" applyBorder="1" applyAlignment="1">
      <alignment vertical="center"/>
      <protection/>
    </xf>
    <xf numFmtId="165" fontId="8" fillId="2" borderId="0" xfId="52" applyNumberFormat="1" applyFont="1" applyFill="1" applyBorder="1" applyAlignment="1">
      <alignment vertical="center"/>
      <protection/>
    </xf>
    <xf numFmtId="49" fontId="13" fillId="0" borderId="21" xfId="42" applyNumberFormat="1" applyFont="1" applyFill="1" applyBorder="1" applyAlignment="1">
      <alignment horizontal="left" vertical="center"/>
    </xf>
    <xf numFmtId="49" fontId="13" fillId="0" borderId="20" xfId="54" applyNumberFormat="1" applyFont="1" applyFill="1" applyBorder="1" applyAlignment="1">
      <alignment horizontal="center" vertical="center"/>
      <protection/>
    </xf>
    <xf numFmtId="49" fontId="13" fillId="0" borderId="0" xfId="54" applyNumberFormat="1" applyFont="1" applyFill="1" applyBorder="1" applyAlignment="1">
      <alignment horizontal="center" vertical="center"/>
      <protection/>
    </xf>
    <xf numFmtId="166" fontId="11" fillId="0" borderId="19" xfId="59" applyNumberFormat="1" applyFont="1" applyFill="1" applyBorder="1" applyAlignment="1">
      <alignment horizontal="right" vertical="center"/>
    </xf>
    <xf numFmtId="49" fontId="12" fillId="0" borderId="20" xfId="42" applyNumberFormat="1" applyFont="1" applyFill="1" applyBorder="1" applyAlignment="1">
      <alignment horizontal="left" vertical="center"/>
    </xf>
    <xf numFmtId="49" fontId="12" fillId="0" borderId="0" xfId="42" applyNumberFormat="1" applyFont="1" applyFill="1" applyBorder="1" applyAlignment="1">
      <alignment horizontal="right" vertical="center"/>
    </xf>
    <xf numFmtId="49" fontId="12" fillId="0" borderId="0" xfId="42" applyNumberFormat="1" applyFont="1" applyFill="1" applyBorder="1" applyAlignment="1">
      <alignment horizontal="left" vertical="center"/>
    </xf>
    <xf numFmtId="49" fontId="12" fillId="0" borderId="21" xfId="42" applyNumberFormat="1" applyFont="1" applyFill="1" applyBorder="1" applyAlignment="1">
      <alignment horizontal="left" vertical="center"/>
    </xf>
    <xf numFmtId="165" fontId="11" fillId="0" borderId="16" xfId="49" applyNumberFormat="1" applyFont="1" applyFill="1" applyBorder="1" applyAlignment="1">
      <alignment horizontal="center" vertical="center"/>
    </xf>
    <xf numFmtId="0" fontId="12" fillId="0" borderId="0" xfId="54" applyFont="1" applyFill="1" applyAlignment="1">
      <alignment vertical="center"/>
      <protection/>
    </xf>
    <xf numFmtId="49" fontId="13" fillId="0" borderId="21" xfId="54" applyNumberFormat="1" applyFont="1" applyFill="1" applyBorder="1" applyAlignment="1">
      <alignment horizontal="left" vertical="center"/>
      <protection/>
    </xf>
    <xf numFmtId="49" fontId="12" fillId="0" borderId="20" xfId="54" applyNumberFormat="1" applyFont="1" applyFill="1" applyBorder="1" applyAlignment="1">
      <alignment horizontal="center" vertical="center"/>
      <protection/>
    </xf>
    <xf numFmtId="49" fontId="12" fillId="0" borderId="0" xfId="42" applyNumberFormat="1" applyFont="1" applyFill="1" applyBorder="1" applyAlignment="1">
      <alignment vertical="center"/>
    </xf>
    <xf numFmtId="49" fontId="12" fillId="0" borderId="0" xfId="42" applyNumberFormat="1" applyFont="1" applyFill="1" applyBorder="1" applyAlignment="1">
      <alignment vertical="center" wrapText="1"/>
    </xf>
    <xf numFmtId="49" fontId="12" fillId="0" borderId="21" xfId="42" applyNumberFormat="1" applyFont="1" applyFill="1" applyBorder="1" applyAlignment="1">
      <alignment vertical="center" wrapText="1"/>
    </xf>
    <xf numFmtId="169" fontId="38" fillId="0" borderId="16" xfId="45" applyNumberFormat="1" applyFont="1" applyFill="1" applyBorder="1" applyAlignment="1">
      <alignment vertical="center"/>
    </xf>
    <xf numFmtId="0" fontId="39" fillId="2" borderId="0" xfId="55" applyFont="1" applyFill="1" applyAlignment="1">
      <alignment horizontal="left" vertical="center"/>
      <protection/>
    </xf>
    <xf numFmtId="49" fontId="33" fillId="10" borderId="35" xfId="42" applyNumberFormat="1" applyFont="1" applyFill="1" applyBorder="1" applyAlignment="1">
      <alignment horizontal="left" vertical="center"/>
    </xf>
    <xf numFmtId="49" fontId="12" fillId="10" borderId="36" xfId="42" applyNumberFormat="1" applyFont="1" applyFill="1" applyBorder="1" applyAlignment="1">
      <alignment horizontal="left" vertical="center"/>
    </xf>
    <xf numFmtId="49" fontId="12" fillId="10" borderId="37" xfId="42" applyNumberFormat="1" applyFont="1" applyFill="1" applyBorder="1" applyAlignment="1">
      <alignment horizontal="left" vertical="center"/>
    </xf>
    <xf numFmtId="49" fontId="12" fillId="20" borderId="38" xfId="42" applyNumberFormat="1" applyFont="1" applyFill="1" applyBorder="1" applyAlignment="1">
      <alignment horizontal="left" vertical="center"/>
    </xf>
    <xf numFmtId="49" fontId="12" fillId="20" borderId="39" xfId="42" applyNumberFormat="1" applyFont="1" applyFill="1" applyBorder="1" applyAlignment="1">
      <alignment horizontal="left" vertical="center"/>
    </xf>
    <xf numFmtId="0" fontId="39" fillId="2" borderId="0" xfId="55" applyFont="1" applyFill="1" applyBorder="1" applyAlignment="1">
      <alignment horizontal="center" vertical="center"/>
      <protection/>
    </xf>
    <xf numFmtId="0" fontId="3" fillId="2" borderId="40" xfId="54" applyFont="1" applyFill="1" applyBorder="1" applyAlignment="1">
      <alignment horizontal="center" vertical="center"/>
      <protection/>
    </xf>
    <xf numFmtId="0" fontId="4" fillId="2" borderId="41" xfId="54" applyFont="1" applyFill="1" applyBorder="1" applyAlignment="1">
      <alignment horizontal="center" vertical="center"/>
      <protection/>
    </xf>
    <xf numFmtId="0" fontId="4" fillId="2" borderId="42" xfId="54" applyFont="1" applyFill="1" applyBorder="1" applyAlignment="1">
      <alignment horizontal="center" vertical="center"/>
      <protection/>
    </xf>
    <xf numFmtId="0" fontId="4" fillId="2" borderId="43" xfId="54" applyFont="1" applyFill="1" applyBorder="1" applyAlignment="1">
      <alignment horizontal="center" vertical="center"/>
      <protection/>
    </xf>
    <xf numFmtId="0" fontId="5" fillId="2" borderId="44" xfId="54" applyFont="1" applyFill="1" applyBorder="1" applyAlignment="1">
      <alignment horizontal="center" vertical="center"/>
      <protection/>
    </xf>
    <xf numFmtId="0" fontId="7" fillId="2" borderId="45" xfId="54" applyFont="1" applyFill="1" applyBorder="1" applyAlignment="1">
      <alignment horizontal="center" vertical="center"/>
      <protection/>
    </xf>
    <xf numFmtId="0" fontId="7" fillId="2" borderId="46" xfId="54" applyFont="1" applyFill="1" applyBorder="1" applyAlignment="1">
      <alignment horizontal="center" vertical="center"/>
      <protection/>
    </xf>
    <xf numFmtId="0" fontId="7" fillId="2" borderId="47" xfId="54" applyFont="1" applyFill="1" applyBorder="1" applyAlignment="1">
      <alignment horizontal="center" vertical="center"/>
      <protection/>
    </xf>
    <xf numFmtId="0" fontId="11" fillId="2" borderId="48" xfId="42" applyNumberFormat="1" applyFont="1" applyFill="1" applyBorder="1" applyAlignment="1">
      <alignment horizontal="center" vertical="center" wrapText="1"/>
    </xf>
    <xf numFmtId="0" fontId="11" fillId="2" borderId="49" xfId="42" applyNumberFormat="1" applyFont="1" applyFill="1" applyBorder="1" applyAlignment="1">
      <alignment horizontal="center" vertical="center" wrapText="1"/>
    </xf>
    <xf numFmtId="0" fontId="11" fillId="2" borderId="50" xfId="42" applyNumberFormat="1" applyFont="1" applyFill="1" applyBorder="1" applyAlignment="1">
      <alignment horizontal="center" vertical="center" wrapText="1"/>
    </xf>
    <xf numFmtId="0" fontId="11" fillId="2" borderId="22" xfId="42" applyNumberFormat="1" applyFont="1" applyFill="1" applyBorder="1" applyAlignment="1">
      <alignment horizontal="center" vertical="center" wrapText="1"/>
    </xf>
    <xf numFmtId="0" fontId="11" fillId="2" borderId="38" xfId="42" applyNumberFormat="1" applyFont="1" applyFill="1" applyBorder="1" applyAlignment="1">
      <alignment horizontal="center" vertical="center" wrapText="1"/>
    </xf>
    <xf numFmtId="0" fontId="11" fillId="2" borderId="39" xfId="42" applyNumberFormat="1" applyFont="1" applyFill="1" applyBorder="1" applyAlignment="1">
      <alignment horizontal="center" vertical="center" wrapText="1"/>
    </xf>
    <xf numFmtId="4" fontId="7" fillId="0" borderId="51" xfId="47" applyNumberFormat="1" applyFont="1" applyFill="1" applyBorder="1" applyAlignment="1">
      <alignment horizontal="center" vertical="center" wrapText="1"/>
    </xf>
    <xf numFmtId="4" fontId="7" fillId="0" borderId="52" xfId="47" applyNumberFormat="1" applyFont="1" applyFill="1" applyBorder="1" applyAlignment="1">
      <alignment horizontal="center" vertical="center" wrapText="1"/>
    </xf>
    <xf numFmtId="4" fontId="7" fillId="2" borderId="41" xfId="47" applyNumberFormat="1" applyFont="1" applyFill="1" applyBorder="1" applyAlignment="1">
      <alignment horizontal="center" vertical="center" wrapText="1"/>
    </xf>
    <xf numFmtId="4" fontId="7" fillId="2" borderId="53" xfId="47" applyNumberFormat="1" applyFont="1" applyFill="1" applyBorder="1" applyAlignment="1">
      <alignment horizontal="center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 2" xfId="42"/>
    <cellStyle name="Comma 2" xfId="43"/>
    <cellStyle name="Input" xfId="44"/>
    <cellStyle name="Comma" xfId="45"/>
    <cellStyle name="Comma [0]" xfId="46"/>
    <cellStyle name="Migliaia [0]_Asl 6_Raccordo MONISANIT al 31 dicembre 2007 (v. FINALE del 30.05.2008)" xfId="47"/>
    <cellStyle name="Migliaia [0]_Asl 6_Raccordo MONISANIT al 31 dicembre 2007 (v. FINALE del 30.05.2008) 2" xfId="48"/>
    <cellStyle name="Migliaia_Asl 6_Raccordo MONISANIT al 31 dicembre 2007 (v. FINALE del 30.05.2008) 2" xfId="49"/>
    <cellStyle name="Migliaia_Mattone CE_Budget 2008 (v. 0.5 del 12.02.2008)" xfId="50"/>
    <cellStyle name="Neutrale" xfId="51"/>
    <cellStyle name="Normal_Sheet1" xfId="52"/>
    <cellStyle name="Normale_Asl 6_Raccordo MONISANIT al 31 dicembre 2007 (v. FINALE del 30.05.2008)" xfId="53"/>
    <cellStyle name="Normale_Asl 6_Raccordo MONISANIT al 31 dicembre 2007 (v. FINALE del 30.05.2008) 2" xfId="54"/>
    <cellStyle name="Normale_Mattone CE_Budget 2008 (v. 0.5 del 12.02.2008)" xfId="55"/>
    <cellStyle name="Nota" xfId="56"/>
    <cellStyle name="Output" xfId="57"/>
    <cellStyle name="Percent 2" xfId="58"/>
    <cellStyle name="Percent 3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itolo_Asl 6_Analisi al 31 dicembre 2008 (v. FINALE_A3 del 26.01.2009)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8"/>
  <sheetViews>
    <sheetView showGridLines="0" tabSelected="1" view="pageBreakPreview" zoomScale="80" zoomScaleNormal="80" zoomScaleSheetLayoutView="80" zoomScalePageLayoutView="0" workbookViewId="0" topLeftCell="A1">
      <selection activeCell="F129" sqref="F129"/>
    </sheetView>
  </sheetViews>
  <sheetFormatPr defaultColWidth="10.421875" defaultRowHeight="15"/>
  <cols>
    <col min="1" max="1" width="4.00390625" style="25" customWidth="1"/>
    <col min="2" max="2" width="4.57421875" style="25" customWidth="1"/>
    <col min="3" max="3" width="2.57421875" style="25" customWidth="1"/>
    <col min="4" max="5" width="4.00390625" style="25" customWidth="1"/>
    <col min="6" max="6" width="93.00390625" style="11" customWidth="1"/>
    <col min="7" max="8" width="20.57421875" style="11" customWidth="1"/>
    <col min="9" max="9" width="18.140625" style="11" customWidth="1"/>
    <col min="10" max="10" width="13.140625" style="11" customWidth="1"/>
    <col min="11" max="11" width="10.421875" style="11" customWidth="1"/>
    <col min="12" max="12" width="15.57421875" style="11" customWidth="1"/>
    <col min="13" max="13" width="10.421875" style="11" customWidth="1"/>
    <col min="14" max="14" width="14.57421875" style="11" bestFit="1" customWidth="1"/>
    <col min="15" max="16384" width="10.421875" style="11" customWidth="1"/>
  </cols>
  <sheetData>
    <row r="1" spans="1:10" s="7" customFormat="1" ht="27" customHeight="1">
      <c r="A1" s="149" t="s">
        <v>20</v>
      </c>
      <c r="B1" s="150"/>
      <c r="C1" s="150"/>
      <c r="D1" s="150"/>
      <c r="E1" s="150"/>
      <c r="F1" s="150"/>
      <c r="G1" s="150"/>
      <c r="H1" s="150"/>
      <c r="I1" s="153" t="s">
        <v>0</v>
      </c>
      <c r="J1" s="154"/>
    </row>
    <row r="2" spans="1:10" s="7" customFormat="1" ht="27" customHeight="1" thickBot="1">
      <c r="A2" s="151"/>
      <c r="B2" s="152"/>
      <c r="C2" s="152"/>
      <c r="D2" s="152"/>
      <c r="E2" s="152"/>
      <c r="F2" s="152"/>
      <c r="G2" s="152"/>
      <c r="H2" s="152"/>
      <c r="I2" s="155"/>
      <c r="J2" s="156"/>
    </row>
    <row r="3" spans="1:7" s="10" customFormat="1" ht="15" customHeight="1" thickBot="1">
      <c r="A3" s="8"/>
      <c r="B3" s="8"/>
      <c r="C3" s="8"/>
      <c r="D3" s="8"/>
      <c r="E3" s="8"/>
      <c r="F3" s="8"/>
      <c r="G3" s="9"/>
    </row>
    <row r="4" spans="1:10" ht="19.5" customHeight="1">
      <c r="A4" s="157" t="s">
        <v>143</v>
      </c>
      <c r="B4" s="158"/>
      <c r="C4" s="158"/>
      <c r="D4" s="158"/>
      <c r="E4" s="158"/>
      <c r="F4" s="159"/>
      <c r="G4" s="163" t="s">
        <v>148</v>
      </c>
      <c r="H4" s="163" t="s">
        <v>147</v>
      </c>
      <c r="I4" s="165" t="s">
        <v>149</v>
      </c>
      <c r="J4" s="166"/>
    </row>
    <row r="5" spans="1:10" ht="27" customHeight="1">
      <c r="A5" s="160"/>
      <c r="B5" s="161"/>
      <c r="C5" s="161"/>
      <c r="D5" s="161"/>
      <c r="E5" s="161"/>
      <c r="F5" s="162"/>
      <c r="G5" s="164"/>
      <c r="H5" s="164"/>
      <c r="I5" s="2" t="s">
        <v>1</v>
      </c>
      <c r="J5" s="6" t="s">
        <v>2</v>
      </c>
    </row>
    <row r="6" spans="1:10" s="16" customFormat="1" ht="27" customHeight="1">
      <c r="A6" s="26" t="s">
        <v>3</v>
      </c>
      <c r="B6" s="12" t="s">
        <v>21</v>
      </c>
      <c r="C6" s="12"/>
      <c r="D6" s="12"/>
      <c r="E6" s="12"/>
      <c r="F6" s="13"/>
      <c r="G6" s="14"/>
      <c r="H6" s="14"/>
      <c r="I6" s="15"/>
      <c r="J6" s="27"/>
    </row>
    <row r="7" spans="1:10" s="16" customFormat="1" ht="23.25" customHeight="1">
      <c r="A7" s="30"/>
      <c r="B7" s="31" t="s">
        <v>4</v>
      </c>
      <c r="C7" s="32" t="s">
        <v>22</v>
      </c>
      <c r="D7" s="32"/>
      <c r="E7" s="32"/>
      <c r="F7" s="33"/>
      <c r="G7" s="106">
        <f>G8+G9+G16+G21</f>
        <v>102893364.84</v>
      </c>
      <c r="H7" s="106">
        <f>H8+H9+H16+H21</f>
        <v>110372839</v>
      </c>
      <c r="I7" s="95">
        <f aca="true" t="shared" si="0" ref="I7:I104">G7-H7</f>
        <v>-7479474.159999996</v>
      </c>
      <c r="J7" s="96">
        <f aca="true" t="shared" si="1" ref="J7:J85">IF(H7=0,"-    ",I7/H7)</f>
        <v>-0.06776553206174207</v>
      </c>
    </row>
    <row r="8" spans="1:10" s="19" customFormat="1" ht="27" customHeight="1">
      <c r="A8" s="34"/>
      <c r="B8" s="35"/>
      <c r="C8" s="36"/>
      <c r="D8" s="35" t="s">
        <v>9</v>
      </c>
      <c r="E8" s="36" t="s">
        <v>90</v>
      </c>
      <c r="F8" s="37"/>
      <c r="G8" s="91">
        <v>101828838.58</v>
      </c>
      <c r="H8" s="91">
        <v>109275284</v>
      </c>
      <c r="I8" s="97">
        <f t="shared" si="0"/>
        <v>-7446445.420000002</v>
      </c>
      <c r="J8" s="98">
        <f t="shared" si="1"/>
        <v>-0.06814391276256031</v>
      </c>
    </row>
    <row r="9" spans="1:10" s="19" customFormat="1" ht="27" customHeight="1">
      <c r="A9" s="34"/>
      <c r="B9" s="35"/>
      <c r="C9" s="36"/>
      <c r="D9" s="35" t="s">
        <v>10</v>
      </c>
      <c r="E9" s="36" t="s">
        <v>132</v>
      </c>
      <c r="F9" s="37"/>
      <c r="G9" s="91">
        <f>SUM(G10:G15)</f>
        <v>98468.59</v>
      </c>
      <c r="H9" s="91">
        <f>SUM(H10:H15)</f>
        <v>733555</v>
      </c>
      <c r="I9" s="97">
        <f t="shared" si="0"/>
        <v>-635086.41</v>
      </c>
      <c r="J9" s="98">
        <f t="shared" si="1"/>
        <v>-0.8657652255113796</v>
      </c>
    </row>
    <row r="10" spans="1:10" s="78" customFormat="1" ht="26.25" customHeight="1">
      <c r="A10" s="73"/>
      <c r="B10" s="74"/>
      <c r="C10" s="75"/>
      <c r="D10" s="74"/>
      <c r="E10" s="76" t="s">
        <v>4</v>
      </c>
      <c r="F10" s="77" t="s">
        <v>105</v>
      </c>
      <c r="G10" s="91"/>
      <c r="H10" s="91"/>
      <c r="I10" s="97">
        <f>G10-H10</f>
        <v>0</v>
      </c>
      <c r="J10" s="98" t="str">
        <f>IF(H10=0,"-    ",I10/H10)</f>
        <v>-    </v>
      </c>
    </row>
    <row r="11" spans="1:10" s="78" customFormat="1" ht="26.25" customHeight="1">
      <c r="A11" s="73"/>
      <c r="B11" s="74"/>
      <c r="C11" s="75"/>
      <c r="D11" s="74"/>
      <c r="E11" s="76" t="s">
        <v>5</v>
      </c>
      <c r="F11" s="77" t="s">
        <v>103</v>
      </c>
      <c r="G11" s="91"/>
      <c r="H11" s="91"/>
      <c r="I11" s="97">
        <f>G11-H11</f>
        <v>0</v>
      </c>
      <c r="J11" s="98" t="str">
        <f>IF(H11=0,"-    ",I11/H11)</f>
        <v>-    </v>
      </c>
    </row>
    <row r="12" spans="1:12" s="78" customFormat="1" ht="26.25" customHeight="1">
      <c r="A12" s="73"/>
      <c r="B12" s="74"/>
      <c r="C12" s="75"/>
      <c r="D12" s="74"/>
      <c r="E12" s="76" t="s">
        <v>6</v>
      </c>
      <c r="F12" s="77" t="s">
        <v>104</v>
      </c>
      <c r="G12" s="91"/>
      <c r="H12" s="91"/>
      <c r="I12" s="97">
        <f>G12-H12</f>
        <v>0</v>
      </c>
      <c r="J12" s="98" t="str">
        <f>IF(H12=0,"-    ",I12/H12)</f>
        <v>-    </v>
      </c>
      <c r="L12" s="80"/>
    </row>
    <row r="13" spans="1:10" s="78" customFormat="1" ht="26.25" customHeight="1">
      <c r="A13" s="73"/>
      <c r="B13" s="74"/>
      <c r="C13" s="75"/>
      <c r="D13" s="74"/>
      <c r="E13" s="76" t="s">
        <v>7</v>
      </c>
      <c r="F13" s="77" t="s">
        <v>133</v>
      </c>
      <c r="G13" s="141"/>
      <c r="H13" s="141"/>
      <c r="I13" s="97">
        <f>G13-H13</f>
        <v>0</v>
      </c>
      <c r="J13" s="98" t="str">
        <f>IF(H13=0,"-    ",I13/H13)</f>
        <v>-    </v>
      </c>
    </row>
    <row r="14" spans="1:12" s="78" customFormat="1" ht="26.25" customHeight="1">
      <c r="A14" s="73"/>
      <c r="B14" s="74"/>
      <c r="C14" s="75"/>
      <c r="D14" s="74"/>
      <c r="E14" s="76" t="s">
        <v>8</v>
      </c>
      <c r="F14" s="77" t="s">
        <v>134</v>
      </c>
      <c r="G14" s="92"/>
      <c r="H14" s="92">
        <v>10667</v>
      </c>
      <c r="I14" s="99">
        <f t="shared" si="0"/>
        <v>-10667</v>
      </c>
      <c r="J14" s="100">
        <f t="shared" si="1"/>
        <v>-1</v>
      </c>
      <c r="L14" s="80"/>
    </row>
    <row r="15" spans="1:12" s="78" customFormat="1" ht="26.25" customHeight="1">
      <c r="A15" s="73"/>
      <c r="B15" s="74"/>
      <c r="C15" s="75"/>
      <c r="D15" s="74"/>
      <c r="E15" s="76" t="s">
        <v>11</v>
      </c>
      <c r="F15" s="77" t="s">
        <v>135</v>
      </c>
      <c r="G15" s="93">
        <v>98468.59</v>
      </c>
      <c r="H15" s="93">
        <v>722888</v>
      </c>
      <c r="I15" s="97">
        <f>G15-H15</f>
        <v>-624419.41</v>
      </c>
      <c r="J15" s="98">
        <f>IF(H15=0,"-    ",I15/H15)</f>
        <v>-0.8637844451699296</v>
      </c>
      <c r="L15" s="80"/>
    </row>
    <row r="16" spans="1:10" s="19" customFormat="1" ht="27" customHeight="1">
      <c r="A16" s="34"/>
      <c r="B16" s="35"/>
      <c r="C16" s="36"/>
      <c r="D16" s="35" t="s">
        <v>19</v>
      </c>
      <c r="E16" s="36" t="s">
        <v>36</v>
      </c>
      <c r="F16" s="38"/>
      <c r="G16" s="91">
        <f>SUM(G17:G20)</f>
        <v>879057.67</v>
      </c>
      <c r="H16" s="91">
        <f>SUM(H17:H20)</f>
        <v>290667</v>
      </c>
      <c r="I16" s="97">
        <f t="shared" si="0"/>
        <v>588390.67</v>
      </c>
      <c r="J16" s="98">
        <f t="shared" si="1"/>
        <v>2.0242775065624925</v>
      </c>
    </row>
    <row r="17" spans="1:10" s="19" customFormat="1" ht="27" customHeight="1">
      <c r="A17" s="34"/>
      <c r="B17" s="35"/>
      <c r="C17" s="36"/>
      <c r="D17" s="36"/>
      <c r="E17" s="68" t="s">
        <v>4</v>
      </c>
      <c r="F17" s="39" t="s">
        <v>37</v>
      </c>
      <c r="G17" s="91"/>
      <c r="H17" s="91"/>
      <c r="I17" s="101">
        <f t="shared" si="0"/>
        <v>0</v>
      </c>
      <c r="J17" s="102" t="str">
        <f t="shared" si="1"/>
        <v>-    </v>
      </c>
    </row>
    <row r="18" spans="1:10" s="19" customFormat="1" ht="27" customHeight="1">
      <c r="A18" s="34"/>
      <c r="B18" s="35"/>
      <c r="C18" s="36"/>
      <c r="D18" s="36"/>
      <c r="E18" s="68" t="s">
        <v>5</v>
      </c>
      <c r="F18" s="39" t="s">
        <v>38</v>
      </c>
      <c r="G18" s="91"/>
      <c r="H18" s="91"/>
      <c r="I18" s="101">
        <f t="shared" si="0"/>
        <v>0</v>
      </c>
      <c r="J18" s="102" t="str">
        <f t="shared" si="1"/>
        <v>-    </v>
      </c>
    </row>
    <row r="19" spans="1:10" s="19" customFormat="1" ht="27" customHeight="1">
      <c r="A19" s="34"/>
      <c r="B19" s="35"/>
      <c r="C19" s="36"/>
      <c r="D19" s="36"/>
      <c r="E19" s="68" t="s">
        <v>6</v>
      </c>
      <c r="F19" s="39" t="s">
        <v>91</v>
      </c>
      <c r="G19" s="91">
        <v>821680.62</v>
      </c>
      <c r="H19" s="91">
        <v>264000</v>
      </c>
      <c r="I19" s="101">
        <f>G19-H19</f>
        <v>557680.62</v>
      </c>
      <c r="J19" s="102">
        <f>IF(H19=0,"-    ",I19/H19)</f>
        <v>2.1124265909090907</v>
      </c>
    </row>
    <row r="20" spans="1:10" s="19" customFormat="1" ht="27" customHeight="1">
      <c r="A20" s="34"/>
      <c r="B20" s="35"/>
      <c r="C20" s="36"/>
      <c r="D20" s="36"/>
      <c r="E20" s="68" t="s">
        <v>7</v>
      </c>
      <c r="F20" s="39" t="s">
        <v>39</v>
      </c>
      <c r="G20" s="91">
        <v>57377.05</v>
      </c>
      <c r="H20" s="91">
        <v>26667</v>
      </c>
      <c r="I20" s="101">
        <f>G20-H20</f>
        <v>30710.050000000003</v>
      </c>
      <c r="J20" s="102">
        <f>IF(H20=0,"-    ",I20/H20)</f>
        <v>1.1516124798440022</v>
      </c>
    </row>
    <row r="21" spans="1:10" s="78" customFormat="1" ht="27" customHeight="1">
      <c r="A21" s="73"/>
      <c r="B21" s="74"/>
      <c r="C21" s="75"/>
      <c r="D21" s="74" t="s">
        <v>25</v>
      </c>
      <c r="E21" s="75" t="s">
        <v>136</v>
      </c>
      <c r="F21" s="126"/>
      <c r="G21" s="91">
        <v>87000</v>
      </c>
      <c r="H21" s="91">
        <v>73333</v>
      </c>
      <c r="I21" s="99">
        <f t="shared" si="0"/>
        <v>13667</v>
      </c>
      <c r="J21" s="100">
        <f t="shared" si="1"/>
        <v>0.1863690289501316</v>
      </c>
    </row>
    <row r="22" spans="1:10" s="16" customFormat="1" ht="27" customHeight="1">
      <c r="A22" s="40"/>
      <c r="B22" s="31" t="s">
        <v>5</v>
      </c>
      <c r="C22" s="32" t="s">
        <v>100</v>
      </c>
      <c r="D22" s="32"/>
      <c r="E22" s="32"/>
      <c r="F22" s="33"/>
      <c r="G22" s="106">
        <v>0</v>
      </c>
      <c r="H22" s="106">
        <v>0</v>
      </c>
      <c r="I22" s="95">
        <f>G22-H22</f>
        <v>0</v>
      </c>
      <c r="J22" s="96" t="str">
        <f>IF(H22=0,"-    ",I22/H22)</f>
        <v>-    </v>
      </c>
    </row>
    <row r="23" spans="1:10" s="135" customFormat="1" ht="27" customHeight="1">
      <c r="A23" s="137"/>
      <c r="B23" s="131" t="s">
        <v>6</v>
      </c>
      <c r="C23" s="132" t="s">
        <v>101</v>
      </c>
      <c r="D23" s="132"/>
      <c r="E23" s="132"/>
      <c r="F23" s="133"/>
      <c r="G23" s="106">
        <v>2655405.34</v>
      </c>
      <c r="H23" s="106">
        <v>2902960</v>
      </c>
      <c r="I23" s="134">
        <f>G23-H23</f>
        <v>-247554.66000000015</v>
      </c>
      <c r="J23" s="129">
        <f>IF(H23=0,"-    ",I23/H23)</f>
        <v>-0.08527663488301601</v>
      </c>
    </row>
    <row r="24" spans="1:10" s="135" customFormat="1" ht="27" customHeight="1">
      <c r="A24" s="130"/>
      <c r="B24" s="131" t="s">
        <v>7</v>
      </c>
      <c r="C24" s="132" t="s">
        <v>137</v>
      </c>
      <c r="D24" s="132"/>
      <c r="E24" s="132"/>
      <c r="F24" s="133"/>
      <c r="G24" s="106">
        <f>SUM(G25:G27)</f>
        <v>236941641.75</v>
      </c>
      <c r="H24" s="106">
        <f>SUM(H25:H27)</f>
        <v>252891173</v>
      </c>
      <c r="I24" s="134">
        <f t="shared" si="0"/>
        <v>-15949531.25</v>
      </c>
      <c r="J24" s="129">
        <f t="shared" si="1"/>
        <v>-0.06306875428190607</v>
      </c>
    </row>
    <row r="25" spans="1:14" s="78" customFormat="1" ht="27" customHeight="1">
      <c r="A25" s="73"/>
      <c r="B25" s="74"/>
      <c r="C25" s="75"/>
      <c r="D25" s="74" t="s">
        <v>9</v>
      </c>
      <c r="E25" s="75" t="s">
        <v>138</v>
      </c>
      <c r="F25" s="126"/>
      <c r="G25" s="91">
        <v>229446090.91</v>
      </c>
      <c r="H25" s="91">
        <v>244442151</v>
      </c>
      <c r="I25" s="99">
        <f t="shared" si="0"/>
        <v>-14996060.090000004</v>
      </c>
      <c r="J25" s="100">
        <f t="shared" si="1"/>
        <v>-0.06134809413455048</v>
      </c>
      <c r="N25" s="80"/>
    </row>
    <row r="26" spans="1:14" s="78" customFormat="1" ht="27" customHeight="1">
      <c r="A26" s="73"/>
      <c r="B26" s="74"/>
      <c r="C26" s="75"/>
      <c r="D26" s="74" t="s">
        <v>10</v>
      </c>
      <c r="E26" s="75" t="s">
        <v>87</v>
      </c>
      <c r="F26" s="126"/>
      <c r="G26" s="91">
        <v>4852262.51</v>
      </c>
      <c r="H26" s="91">
        <v>6143386</v>
      </c>
      <c r="I26" s="99">
        <f t="shared" si="0"/>
        <v>-1291123.4900000002</v>
      </c>
      <c r="J26" s="100">
        <f t="shared" si="1"/>
        <v>-0.21016479999791648</v>
      </c>
      <c r="N26" s="80"/>
    </row>
    <row r="27" spans="1:10" s="78" customFormat="1" ht="27" customHeight="1">
      <c r="A27" s="73"/>
      <c r="B27" s="74"/>
      <c r="C27" s="75"/>
      <c r="D27" s="74" t="s">
        <v>19</v>
      </c>
      <c r="E27" s="75" t="s">
        <v>86</v>
      </c>
      <c r="F27" s="136"/>
      <c r="G27" s="91">
        <v>2643288.33</v>
      </c>
      <c r="H27" s="91">
        <v>2305636</v>
      </c>
      <c r="I27" s="99">
        <f t="shared" si="0"/>
        <v>337652.3300000001</v>
      </c>
      <c r="J27" s="100">
        <f t="shared" si="1"/>
        <v>0.1464465032641753</v>
      </c>
    </row>
    <row r="28" spans="1:10" s="135" customFormat="1" ht="27" customHeight="1">
      <c r="A28" s="137"/>
      <c r="B28" s="131" t="s">
        <v>8</v>
      </c>
      <c r="C28" s="132" t="s">
        <v>85</v>
      </c>
      <c r="D28" s="132"/>
      <c r="E28" s="132"/>
      <c r="F28" s="133"/>
      <c r="G28" s="106">
        <v>9569899.91</v>
      </c>
      <c r="H28" s="106">
        <v>9893423</v>
      </c>
      <c r="I28" s="134">
        <f t="shared" si="0"/>
        <v>-323523.08999999985</v>
      </c>
      <c r="J28" s="129">
        <f t="shared" si="1"/>
        <v>-0.032700824578106066</v>
      </c>
    </row>
    <row r="29" spans="1:10" s="135" customFormat="1" ht="27" customHeight="1">
      <c r="A29" s="137"/>
      <c r="B29" s="131" t="s">
        <v>11</v>
      </c>
      <c r="C29" s="132" t="s">
        <v>139</v>
      </c>
      <c r="D29" s="132"/>
      <c r="E29" s="132"/>
      <c r="F29" s="133"/>
      <c r="G29" s="106">
        <v>1482445.11</v>
      </c>
      <c r="H29" s="106">
        <v>3205212</v>
      </c>
      <c r="I29" s="134">
        <f t="shared" si="0"/>
        <v>-1722766.89</v>
      </c>
      <c r="J29" s="129">
        <f t="shared" si="1"/>
        <v>-0.537489217561896</v>
      </c>
    </row>
    <row r="30" spans="1:10" s="135" customFormat="1" ht="27" customHeight="1">
      <c r="A30" s="137"/>
      <c r="B30" s="131" t="s">
        <v>12</v>
      </c>
      <c r="C30" s="132" t="s">
        <v>92</v>
      </c>
      <c r="D30" s="132"/>
      <c r="E30" s="132"/>
      <c r="F30" s="133"/>
      <c r="G30" s="106">
        <v>28792314.58</v>
      </c>
      <c r="H30" s="106">
        <v>7376611</v>
      </c>
      <c r="I30" s="134">
        <f t="shared" si="0"/>
        <v>21415703.58</v>
      </c>
      <c r="J30" s="129">
        <f t="shared" si="1"/>
        <v>2.903190039436809</v>
      </c>
    </row>
    <row r="31" spans="1:10" s="135" customFormat="1" ht="29.25" customHeight="1">
      <c r="A31" s="137"/>
      <c r="B31" s="131" t="s">
        <v>13</v>
      </c>
      <c r="C31" s="138" t="s">
        <v>89</v>
      </c>
      <c r="D31" s="139"/>
      <c r="E31" s="139"/>
      <c r="F31" s="140"/>
      <c r="G31" s="106">
        <v>0</v>
      </c>
      <c r="H31" s="106">
        <v>0</v>
      </c>
      <c r="I31" s="134">
        <f t="shared" si="0"/>
        <v>0</v>
      </c>
      <c r="J31" s="129" t="str">
        <f t="shared" si="1"/>
        <v>-    </v>
      </c>
    </row>
    <row r="32" spans="1:10" s="135" customFormat="1" ht="27" customHeight="1">
      <c r="A32" s="137"/>
      <c r="B32" s="131" t="s">
        <v>17</v>
      </c>
      <c r="C32" s="132" t="s">
        <v>40</v>
      </c>
      <c r="D32" s="132"/>
      <c r="E32" s="132"/>
      <c r="F32" s="133"/>
      <c r="G32" s="106">
        <v>1292029.69</v>
      </c>
      <c r="H32" s="106">
        <v>1350253</v>
      </c>
      <c r="I32" s="134">
        <f t="shared" si="0"/>
        <v>-58223.310000000056</v>
      </c>
      <c r="J32" s="129">
        <f t="shared" si="1"/>
        <v>-0.04312029671476387</v>
      </c>
    </row>
    <row r="33" spans="1:10" s="16" customFormat="1" ht="27" customHeight="1">
      <c r="A33" s="41"/>
      <c r="B33" s="146" t="s">
        <v>74</v>
      </c>
      <c r="C33" s="146"/>
      <c r="D33" s="146"/>
      <c r="E33" s="146"/>
      <c r="F33" s="147"/>
      <c r="G33" s="103">
        <f>G7+G22+G23+G24+SUM(G28:G32)</f>
        <v>383627101.22</v>
      </c>
      <c r="H33" s="103">
        <f>H7+H22+H23+H24+SUM(H28:H32)</f>
        <v>387992471</v>
      </c>
      <c r="I33" s="104">
        <f t="shared" si="0"/>
        <v>-4365369.779999971</v>
      </c>
      <c r="J33" s="105">
        <f t="shared" si="1"/>
        <v>-0.011251171366157699</v>
      </c>
    </row>
    <row r="34" spans="1:10" s="19" customFormat="1" ht="5.25" customHeight="1">
      <c r="A34" s="42"/>
      <c r="B34" s="35"/>
      <c r="C34" s="36"/>
      <c r="D34" s="36"/>
      <c r="E34" s="36"/>
      <c r="F34" s="37"/>
      <c r="G34" s="17"/>
      <c r="H34" s="17"/>
      <c r="I34" s="18"/>
      <c r="J34" s="28"/>
    </row>
    <row r="35" spans="1:10" s="16" customFormat="1" ht="27" customHeight="1">
      <c r="A35" s="30" t="s">
        <v>14</v>
      </c>
      <c r="B35" s="43" t="s">
        <v>23</v>
      </c>
      <c r="C35" s="44"/>
      <c r="D35" s="44"/>
      <c r="E35" s="44"/>
      <c r="F35" s="45"/>
      <c r="G35" s="20"/>
      <c r="H35" s="20"/>
      <c r="I35" s="21"/>
      <c r="J35" s="29"/>
    </row>
    <row r="36" spans="1:10" s="16" customFormat="1" ht="21.75" customHeight="1">
      <c r="A36" s="40"/>
      <c r="B36" s="31" t="s">
        <v>4</v>
      </c>
      <c r="C36" s="32" t="s">
        <v>24</v>
      </c>
      <c r="D36" s="46"/>
      <c r="E36" s="32"/>
      <c r="F36" s="33"/>
      <c r="G36" s="106">
        <f>SUM(G37:G38)</f>
        <v>176005801.33</v>
      </c>
      <c r="H36" s="106">
        <f>SUM(H37:H38)</f>
        <v>158785100</v>
      </c>
      <c r="I36" s="95">
        <f t="shared" si="0"/>
        <v>17220701.330000013</v>
      </c>
      <c r="J36" s="96">
        <f t="shared" si="1"/>
        <v>0.10845287958378974</v>
      </c>
    </row>
    <row r="37" spans="1:10" s="19" customFormat="1" ht="21.75" customHeight="1">
      <c r="A37" s="34"/>
      <c r="B37" s="35"/>
      <c r="C37" s="36"/>
      <c r="D37" s="35" t="s">
        <v>9</v>
      </c>
      <c r="E37" s="36" t="s">
        <v>41</v>
      </c>
      <c r="F37" s="37"/>
      <c r="G37" s="91">
        <v>175231332</v>
      </c>
      <c r="H37" s="91">
        <v>158150933</v>
      </c>
      <c r="I37" s="97">
        <f t="shared" si="0"/>
        <v>17080399</v>
      </c>
      <c r="J37" s="98">
        <f t="shared" si="1"/>
        <v>0.10800062115346483</v>
      </c>
    </row>
    <row r="38" spans="1:10" s="19" customFormat="1" ht="24.75" customHeight="1">
      <c r="A38" s="34"/>
      <c r="B38" s="35"/>
      <c r="C38" s="36"/>
      <c r="D38" s="35" t="s">
        <v>10</v>
      </c>
      <c r="E38" s="36" t="s">
        <v>42</v>
      </c>
      <c r="F38" s="37"/>
      <c r="G38" s="91">
        <v>774469.33</v>
      </c>
      <c r="H38" s="91">
        <v>634167</v>
      </c>
      <c r="I38" s="97">
        <f t="shared" si="0"/>
        <v>140302.32999999996</v>
      </c>
      <c r="J38" s="98">
        <f t="shared" si="1"/>
        <v>0.22123877464453362</v>
      </c>
    </row>
    <row r="39" spans="1:10" s="16" customFormat="1" ht="24" customHeight="1">
      <c r="A39" s="40"/>
      <c r="B39" s="31" t="s">
        <v>5</v>
      </c>
      <c r="C39" s="32" t="s">
        <v>140</v>
      </c>
      <c r="D39" s="46"/>
      <c r="E39" s="32"/>
      <c r="F39" s="33"/>
      <c r="G39" s="106">
        <f>SUM(G40:G56)</f>
        <v>27568832.770000003</v>
      </c>
      <c r="H39" s="106">
        <f>SUM(H40:H56)</f>
        <v>28254498</v>
      </c>
      <c r="I39" s="95">
        <f t="shared" si="0"/>
        <v>-685665.2299999967</v>
      </c>
      <c r="J39" s="96">
        <f t="shared" si="1"/>
        <v>-0.024267471678314608</v>
      </c>
    </row>
    <row r="40" spans="1:10" s="19" customFormat="1" ht="21.75" customHeight="1">
      <c r="A40" s="42"/>
      <c r="B40" s="35"/>
      <c r="C40" s="36"/>
      <c r="D40" s="35" t="s">
        <v>9</v>
      </c>
      <c r="E40" s="36" t="s">
        <v>93</v>
      </c>
      <c r="F40" s="37"/>
      <c r="G40" s="91"/>
      <c r="H40" s="91"/>
      <c r="I40" s="97">
        <f t="shared" si="0"/>
        <v>0</v>
      </c>
      <c r="J40" s="98" t="str">
        <f t="shared" si="1"/>
        <v>-    </v>
      </c>
    </row>
    <row r="41" spans="1:10" s="19" customFormat="1" ht="27" customHeight="1">
      <c r="A41" s="42"/>
      <c r="B41" s="35"/>
      <c r="C41" s="36"/>
      <c r="D41" s="35" t="s">
        <v>10</v>
      </c>
      <c r="E41" s="36" t="s">
        <v>94</v>
      </c>
      <c r="F41" s="37"/>
      <c r="G41" s="91"/>
      <c r="H41" s="91"/>
      <c r="I41" s="97">
        <f t="shared" si="0"/>
        <v>0</v>
      </c>
      <c r="J41" s="98" t="str">
        <f t="shared" si="1"/>
        <v>-    </v>
      </c>
    </row>
    <row r="42" spans="1:10" s="19" customFormat="1" ht="27" customHeight="1">
      <c r="A42" s="42"/>
      <c r="B42" s="35"/>
      <c r="C42" s="47"/>
      <c r="D42" s="35" t="s">
        <v>19</v>
      </c>
      <c r="E42" s="36" t="s">
        <v>121</v>
      </c>
      <c r="F42" s="37"/>
      <c r="G42" s="91"/>
      <c r="H42" s="91"/>
      <c r="I42" s="97">
        <f t="shared" si="0"/>
        <v>0</v>
      </c>
      <c r="J42" s="98" t="str">
        <f t="shared" si="1"/>
        <v>-    </v>
      </c>
    </row>
    <row r="43" spans="1:10" s="19" customFormat="1" ht="27" customHeight="1">
      <c r="A43" s="42"/>
      <c r="B43" s="35"/>
      <c r="C43" s="47"/>
      <c r="D43" s="35" t="s">
        <v>25</v>
      </c>
      <c r="E43" s="36" t="s">
        <v>125</v>
      </c>
      <c r="F43" s="37"/>
      <c r="G43" s="91"/>
      <c r="H43" s="91"/>
      <c r="I43" s="97">
        <f t="shared" si="0"/>
        <v>0</v>
      </c>
      <c r="J43" s="98" t="str">
        <f t="shared" si="1"/>
        <v>-    </v>
      </c>
    </row>
    <row r="44" spans="1:10" s="19" customFormat="1" ht="27" customHeight="1">
      <c r="A44" s="42"/>
      <c r="B44" s="35"/>
      <c r="C44" s="47"/>
      <c r="D44" s="35" t="s">
        <v>27</v>
      </c>
      <c r="E44" s="36" t="s">
        <v>124</v>
      </c>
      <c r="F44" s="37"/>
      <c r="G44" s="91"/>
      <c r="H44" s="91"/>
      <c r="I44" s="97">
        <f t="shared" si="0"/>
        <v>0</v>
      </c>
      <c r="J44" s="98" t="str">
        <f t="shared" si="1"/>
        <v>-    </v>
      </c>
    </row>
    <row r="45" spans="1:10" s="19" customFormat="1" ht="27" customHeight="1">
      <c r="A45" s="42"/>
      <c r="B45" s="35"/>
      <c r="C45" s="47"/>
      <c r="D45" s="35" t="s">
        <v>43</v>
      </c>
      <c r="E45" s="36" t="s">
        <v>123</v>
      </c>
      <c r="F45" s="37"/>
      <c r="G45" s="91"/>
      <c r="H45" s="91"/>
      <c r="I45" s="97">
        <f t="shared" si="0"/>
        <v>0</v>
      </c>
      <c r="J45" s="98" t="str">
        <f t="shared" si="1"/>
        <v>-    </v>
      </c>
    </row>
    <row r="46" spans="1:10" s="19" customFormat="1" ht="27" customHeight="1">
      <c r="A46" s="42"/>
      <c r="B46" s="35"/>
      <c r="C46" s="47"/>
      <c r="D46" s="35" t="s">
        <v>44</v>
      </c>
      <c r="E46" s="36" t="s">
        <v>122</v>
      </c>
      <c r="F46" s="37"/>
      <c r="G46" s="91"/>
      <c r="H46" s="91"/>
      <c r="I46" s="97">
        <f t="shared" si="0"/>
        <v>0</v>
      </c>
      <c r="J46" s="98" t="str">
        <f t="shared" si="1"/>
        <v>-    </v>
      </c>
    </row>
    <row r="47" spans="1:10" s="19" customFormat="1" ht="27" customHeight="1">
      <c r="A47" s="42"/>
      <c r="B47" s="35"/>
      <c r="C47" s="47"/>
      <c r="D47" s="35" t="s">
        <v>45</v>
      </c>
      <c r="E47" s="36" t="s">
        <v>118</v>
      </c>
      <c r="F47" s="37"/>
      <c r="G47" s="91"/>
      <c r="H47" s="91"/>
      <c r="I47" s="95">
        <f>G47-H47</f>
        <v>0</v>
      </c>
      <c r="J47" s="96" t="str">
        <f>IF(H47=0,"-    ",I47/H47)</f>
        <v>-    </v>
      </c>
    </row>
    <row r="48" spans="1:10" s="19" customFormat="1" ht="27" customHeight="1">
      <c r="A48" s="42"/>
      <c r="B48" s="35"/>
      <c r="C48" s="47"/>
      <c r="D48" s="35" t="s">
        <v>46</v>
      </c>
      <c r="E48" s="36" t="s">
        <v>106</v>
      </c>
      <c r="F48" s="37"/>
      <c r="G48" s="91"/>
      <c r="H48" s="91"/>
      <c r="I48" s="95">
        <f>G48-H48</f>
        <v>0</v>
      </c>
      <c r="J48" s="96" t="str">
        <f>IF(H48=0,"-    ",I48/H48)</f>
        <v>-    </v>
      </c>
    </row>
    <row r="49" spans="1:10" s="19" customFormat="1" ht="27" customHeight="1">
      <c r="A49" s="42"/>
      <c r="B49" s="35"/>
      <c r="C49" s="47"/>
      <c r="D49" s="35" t="s">
        <v>47</v>
      </c>
      <c r="E49" s="36" t="s">
        <v>107</v>
      </c>
      <c r="F49" s="37"/>
      <c r="G49" s="91"/>
      <c r="H49" s="91"/>
      <c r="I49" s="95">
        <f>G49-H49</f>
        <v>0</v>
      </c>
      <c r="J49" s="96" t="str">
        <f>IF(H49=0,"-    ",I49/H49)</f>
        <v>-    </v>
      </c>
    </row>
    <row r="50" spans="1:10" s="19" customFormat="1" ht="27" customHeight="1">
      <c r="A50" s="42"/>
      <c r="B50" s="35"/>
      <c r="C50" s="47"/>
      <c r="D50" s="35" t="s">
        <v>48</v>
      </c>
      <c r="E50" s="36" t="s">
        <v>108</v>
      </c>
      <c r="F50" s="37"/>
      <c r="G50" s="91">
        <v>3051673.72</v>
      </c>
      <c r="H50" s="91">
        <v>1863661</v>
      </c>
      <c r="I50" s="97">
        <f t="shared" si="0"/>
        <v>1188012.7200000002</v>
      </c>
      <c r="J50" s="98">
        <f t="shared" si="1"/>
        <v>0.6374618130657883</v>
      </c>
    </row>
    <row r="51" spans="1:10" s="19" customFormat="1" ht="27" customHeight="1">
      <c r="A51" s="42"/>
      <c r="B51" s="35"/>
      <c r="C51" s="47"/>
      <c r="D51" s="35" t="s">
        <v>109</v>
      </c>
      <c r="E51" s="36" t="s">
        <v>110</v>
      </c>
      <c r="F51" s="37"/>
      <c r="G51" s="91">
        <v>0</v>
      </c>
      <c r="H51" s="91">
        <v>0</v>
      </c>
      <c r="I51" s="97">
        <f t="shared" si="0"/>
        <v>0</v>
      </c>
      <c r="J51" s="98" t="str">
        <f t="shared" si="1"/>
        <v>-    </v>
      </c>
    </row>
    <row r="52" spans="1:10" s="19" customFormat="1" ht="27" customHeight="1">
      <c r="A52" s="42"/>
      <c r="B52" s="35"/>
      <c r="C52" s="47"/>
      <c r="D52" s="35" t="s">
        <v>111</v>
      </c>
      <c r="E52" s="36" t="s">
        <v>112</v>
      </c>
      <c r="F52" s="37"/>
      <c r="G52" s="91">
        <v>3799738.32</v>
      </c>
      <c r="H52" s="91">
        <v>5187147</v>
      </c>
      <c r="I52" s="97">
        <f>G52-H52</f>
        <v>-1387408.6800000002</v>
      </c>
      <c r="J52" s="96">
        <f>IF(H52=0,"-    ",I52/H52)</f>
        <v>-0.2674704765451992</v>
      </c>
    </row>
    <row r="53" spans="1:10" s="78" customFormat="1" ht="27" customHeight="1">
      <c r="A53" s="127"/>
      <c r="B53" s="74"/>
      <c r="C53" s="128"/>
      <c r="D53" s="74" t="s">
        <v>113</v>
      </c>
      <c r="E53" s="75" t="s">
        <v>114</v>
      </c>
      <c r="F53" s="126"/>
      <c r="G53" s="91">
        <v>882934.34</v>
      </c>
      <c r="H53" s="91">
        <v>2228816</v>
      </c>
      <c r="I53" s="99">
        <f>G53-H53</f>
        <v>-1345881.6600000001</v>
      </c>
      <c r="J53" s="129">
        <f>IF(H53=0,"-    ",I53/H53)</f>
        <v>-0.6038549884781876</v>
      </c>
    </row>
    <row r="54" spans="1:12" s="19" customFormat="1" ht="27" customHeight="1">
      <c r="A54" s="42"/>
      <c r="B54" s="48"/>
      <c r="C54" s="49"/>
      <c r="D54" s="35" t="s">
        <v>115</v>
      </c>
      <c r="E54" s="49" t="s">
        <v>141</v>
      </c>
      <c r="F54" s="38"/>
      <c r="G54" s="91">
        <v>8089894.99</v>
      </c>
      <c r="H54" s="91">
        <v>8646596</v>
      </c>
      <c r="I54" s="97">
        <f t="shared" si="0"/>
        <v>-556701.0099999998</v>
      </c>
      <c r="J54" s="98">
        <f t="shared" si="1"/>
        <v>-0.06438383497968446</v>
      </c>
      <c r="L54" s="22"/>
    </row>
    <row r="55" spans="1:12" s="19" customFormat="1" ht="27" customHeight="1">
      <c r="A55" s="42"/>
      <c r="B55" s="48"/>
      <c r="C55" s="49"/>
      <c r="D55" s="35" t="s">
        <v>116</v>
      </c>
      <c r="E55" s="49" t="s">
        <v>119</v>
      </c>
      <c r="F55" s="38"/>
      <c r="G55" s="91">
        <v>11744591.4</v>
      </c>
      <c r="H55" s="91">
        <v>10328278</v>
      </c>
      <c r="I55" s="97">
        <f aca="true" t="shared" si="2" ref="I55:I60">G55-H55</f>
        <v>1416313.4000000004</v>
      </c>
      <c r="J55" s="96">
        <f aca="true" t="shared" si="3" ref="J55:J60">IF(H55=0,"-    ",I55/H55)</f>
        <v>0.1371296744723564</v>
      </c>
      <c r="L55" s="22"/>
    </row>
    <row r="56" spans="1:12" s="19" customFormat="1" ht="27" customHeight="1">
      <c r="A56" s="42"/>
      <c r="B56" s="48"/>
      <c r="C56" s="49"/>
      <c r="D56" s="35" t="s">
        <v>117</v>
      </c>
      <c r="E56" s="49" t="s">
        <v>120</v>
      </c>
      <c r="F56" s="38"/>
      <c r="G56" s="91"/>
      <c r="H56" s="91"/>
      <c r="I56" s="95">
        <f t="shared" si="2"/>
        <v>0</v>
      </c>
      <c r="J56" s="96" t="str">
        <f t="shared" si="3"/>
        <v>-    </v>
      </c>
      <c r="L56" s="22"/>
    </row>
    <row r="57" spans="1:12" s="19" customFormat="1" ht="27" customHeight="1">
      <c r="A57" s="42"/>
      <c r="B57" s="31" t="s">
        <v>6</v>
      </c>
      <c r="C57" s="32" t="s">
        <v>95</v>
      </c>
      <c r="D57" s="70"/>
      <c r="E57" s="69"/>
      <c r="F57" s="71"/>
      <c r="G57" s="106">
        <f>SUM(G58:G60)</f>
        <v>38600588.739999995</v>
      </c>
      <c r="H57" s="106">
        <f>SUM(H58:H60)</f>
        <v>35709714</v>
      </c>
      <c r="I57" s="95">
        <f t="shared" si="2"/>
        <v>2890874.7399999946</v>
      </c>
      <c r="J57" s="96">
        <f t="shared" si="3"/>
        <v>0.0809548555891541</v>
      </c>
      <c r="L57" s="22"/>
    </row>
    <row r="58" spans="1:12" s="19" customFormat="1" ht="27" customHeight="1">
      <c r="A58" s="42"/>
      <c r="B58" s="31"/>
      <c r="C58" s="32"/>
      <c r="D58" s="35" t="s">
        <v>9</v>
      </c>
      <c r="E58" s="49" t="s">
        <v>142</v>
      </c>
      <c r="F58" s="71"/>
      <c r="G58" s="91">
        <v>38495041.44</v>
      </c>
      <c r="H58" s="91">
        <v>35651275</v>
      </c>
      <c r="I58" s="97">
        <f t="shared" si="2"/>
        <v>2843766.4399999976</v>
      </c>
      <c r="J58" s="96">
        <f t="shared" si="3"/>
        <v>0.07976619181221423</v>
      </c>
      <c r="L58" s="22"/>
    </row>
    <row r="59" spans="1:12" s="19" customFormat="1" ht="27" customHeight="1">
      <c r="A59" s="42"/>
      <c r="B59" s="79"/>
      <c r="C59" s="35"/>
      <c r="D59" s="35" t="s">
        <v>10</v>
      </c>
      <c r="E59" s="49" t="s">
        <v>126</v>
      </c>
      <c r="F59" s="71"/>
      <c r="G59" s="91">
        <v>17221.68</v>
      </c>
      <c r="H59" s="91">
        <v>7834</v>
      </c>
      <c r="I59" s="97">
        <f t="shared" si="2"/>
        <v>9387.68</v>
      </c>
      <c r="J59" s="96">
        <f t="shared" si="3"/>
        <v>1.198325248914986</v>
      </c>
      <c r="L59" s="22"/>
    </row>
    <row r="60" spans="1:12" s="19" customFormat="1" ht="27" customHeight="1">
      <c r="A60" s="42"/>
      <c r="B60" s="79"/>
      <c r="C60" s="35"/>
      <c r="D60" s="35" t="s">
        <v>19</v>
      </c>
      <c r="E60" s="49" t="s">
        <v>127</v>
      </c>
      <c r="F60" s="71"/>
      <c r="G60" s="91">
        <v>88325.62</v>
      </c>
      <c r="H60" s="91">
        <v>50605</v>
      </c>
      <c r="I60" s="97">
        <f t="shared" si="2"/>
        <v>37720.619999999995</v>
      </c>
      <c r="J60" s="96">
        <f t="shared" si="3"/>
        <v>0.7453931429700622</v>
      </c>
      <c r="L60" s="22"/>
    </row>
    <row r="61" spans="1:12" s="19" customFormat="1" ht="27" customHeight="1">
      <c r="A61" s="42"/>
      <c r="B61" s="31" t="s">
        <v>7</v>
      </c>
      <c r="C61" s="50" t="s">
        <v>128</v>
      </c>
      <c r="D61" s="35"/>
      <c r="E61" s="52"/>
      <c r="F61" s="51"/>
      <c r="G61" s="106">
        <v>14169088</v>
      </c>
      <c r="H61" s="106">
        <v>10843997</v>
      </c>
      <c r="I61" s="95">
        <f>G61-H61</f>
        <v>3325091</v>
      </c>
      <c r="J61" s="96">
        <f>IF(H61=0,"-    ",I61/H61)</f>
        <v>0.3066296495655615</v>
      </c>
      <c r="L61" s="22"/>
    </row>
    <row r="62" spans="1:10" s="16" customFormat="1" ht="27" customHeight="1">
      <c r="A62" s="42"/>
      <c r="B62" s="31" t="s">
        <v>8</v>
      </c>
      <c r="C62" s="50" t="s">
        <v>88</v>
      </c>
      <c r="D62" s="31"/>
      <c r="E62" s="69"/>
      <c r="F62" s="71"/>
      <c r="G62" s="106">
        <v>1964927.81</v>
      </c>
      <c r="H62" s="106">
        <v>1692255</v>
      </c>
      <c r="I62" s="95">
        <f t="shared" si="0"/>
        <v>272672.81000000006</v>
      </c>
      <c r="J62" s="96">
        <f t="shared" si="1"/>
        <v>0.16112985927061824</v>
      </c>
    </row>
    <row r="63" spans="1:10" s="16" customFormat="1" ht="27" customHeight="1">
      <c r="A63" s="42"/>
      <c r="B63" s="31" t="s">
        <v>11</v>
      </c>
      <c r="C63" s="50" t="s">
        <v>49</v>
      </c>
      <c r="D63" s="44"/>
      <c r="E63" s="50"/>
      <c r="F63" s="51"/>
      <c r="G63" s="106">
        <f>SUM(G64:G68)</f>
        <v>181501872.88000003</v>
      </c>
      <c r="H63" s="106">
        <f>SUM(H64:H68)</f>
        <v>160117507</v>
      </c>
      <c r="I63" s="95">
        <f t="shared" si="0"/>
        <v>21384365.880000025</v>
      </c>
      <c r="J63" s="96">
        <f t="shared" si="1"/>
        <v>0.13355420203988078</v>
      </c>
    </row>
    <row r="64" spans="1:10" s="19" customFormat="1" ht="27" customHeight="1">
      <c r="A64" s="42"/>
      <c r="B64" s="35"/>
      <c r="C64" s="52"/>
      <c r="D64" s="35" t="s">
        <v>9</v>
      </c>
      <c r="E64" s="36" t="s">
        <v>50</v>
      </c>
      <c r="F64" s="53"/>
      <c r="G64" s="91">
        <v>73525417.24</v>
      </c>
      <c r="H64" s="91">
        <v>63573937</v>
      </c>
      <c r="I64" s="97">
        <f t="shared" si="0"/>
        <v>9951480.239999995</v>
      </c>
      <c r="J64" s="98">
        <f t="shared" si="1"/>
        <v>0.15653396202283326</v>
      </c>
    </row>
    <row r="65" spans="1:10" s="19" customFormat="1" ht="27" customHeight="1">
      <c r="A65" s="42"/>
      <c r="B65" s="35"/>
      <c r="C65" s="52"/>
      <c r="D65" s="35" t="s">
        <v>10</v>
      </c>
      <c r="E65" s="36" t="s">
        <v>51</v>
      </c>
      <c r="F65" s="53"/>
      <c r="G65" s="91">
        <v>5917658.5</v>
      </c>
      <c r="H65" s="91">
        <v>5005956</v>
      </c>
      <c r="I65" s="97">
        <f t="shared" si="0"/>
        <v>911702.5</v>
      </c>
      <c r="J65" s="98">
        <f t="shared" si="1"/>
        <v>0.18212355442197253</v>
      </c>
    </row>
    <row r="66" spans="1:10" s="19" customFormat="1" ht="27" customHeight="1">
      <c r="A66" s="42"/>
      <c r="B66" s="35"/>
      <c r="C66" s="52"/>
      <c r="D66" s="35" t="s">
        <v>19</v>
      </c>
      <c r="E66" s="36" t="s">
        <v>52</v>
      </c>
      <c r="F66" s="53"/>
      <c r="G66" s="91">
        <v>77969603.19</v>
      </c>
      <c r="H66" s="91">
        <v>70413463</v>
      </c>
      <c r="I66" s="97">
        <f t="shared" si="0"/>
        <v>7556140.189999998</v>
      </c>
      <c r="J66" s="98">
        <f t="shared" si="1"/>
        <v>0.10731101508244237</v>
      </c>
    </row>
    <row r="67" spans="1:10" s="19" customFormat="1" ht="27" customHeight="1">
      <c r="A67" s="42"/>
      <c r="B67" s="35"/>
      <c r="C67" s="52"/>
      <c r="D67" s="35" t="s">
        <v>25</v>
      </c>
      <c r="E67" s="36" t="s">
        <v>53</v>
      </c>
      <c r="F67" s="53"/>
      <c r="G67" s="91">
        <f>441939.81+141636.91+1558571.27</f>
        <v>2142147.99</v>
      </c>
      <c r="H67" s="91">
        <f>297359+173601+1066426</f>
        <v>1537386</v>
      </c>
      <c r="I67" s="97">
        <f t="shared" si="0"/>
        <v>604761.9900000002</v>
      </c>
      <c r="J67" s="98">
        <f t="shared" si="1"/>
        <v>0.3933702986758044</v>
      </c>
    </row>
    <row r="68" spans="1:10" s="19" customFormat="1" ht="27" customHeight="1">
      <c r="A68" s="42"/>
      <c r="B68" s="35"/>
      <c r="C68" s="52"/>
      <c r="D68" s="35" t="s">
        <v>27</v>
      </c>
      <c r="E68" s="36" t="s">
        <v>54</v>
      </c>
      <c r="F68" s="53"/>
      <c r="G68" s="91">
        <f>29595.38+14930824+6986626.58</f>
        <v>21947045.96</v>
      </c>
      <c r="H68" s="91">
        <f>20342+12569724+6996699</f>
        <v>19586765</v>
      </c>
      <c r="I68" s="97">
        <f t="shared" si="0"/>
        <v>2360280.960000001</v>
      </c>
      <c r="J68" s="98">
        <f t="shared" si="1"/>
        <v>0.12050386881141428</v>
      </c>
    </row>
    <row r="69" spans="1:10" s="19" customFormat="1" ht="27" customHeight="1">
      <c r="A69" s="42"/>
      <c r="B69" s="31" t="s">
        <v>12</v>
      </c>
      <c r="C69" s="50" t="s">
        <v>26</v>
      </c>
      <c r="D69" s="72"/>
      <c r="E69" s="69"/>
      <c r="F69" s="71"/>
      <c r="G69" s="106">
        <v>2769549.47</v>
      </c>
      <c r="H69" s="106">
        <v>2515953</v>
      </c>
      <c r="I69" s="95">
        <f>G69-H69</f>
        <v>253596.4700000002</v>
      </c>
      <c r="J69" s="96">
        <f>IF(H69=0,"-    ",I69/H69)</f>
        <v>0.10079539244175079</v>
      </c>
    </row>
    <row r="70" spans="1:10" s="16" customFormat="1" ht="27" customHeight="1">
      <c r="A70" s="42"/>
      <c r="B70" s="31" t="s">
        <v>13</v>
      </c>
      <c r="C70" s="50" t="s">
        <v>55</v>
      </c>
      <c r="D70" s="44"/>
      <c r="E70" s="50"/>
      <c r="F70" s="51"/>
      <c r="G70" s="106">
        <f>SUM(G71:G73)</f>
        <v>29724631.22</v>
      </c>
      <c r="H70" s="106">
        <f>SUM(H71:H73)</f>
        <v>8355934</v>
      </c>
      <c r="I70" s="95">
        <f t="shared" si="0"/>
        <v>21368697.22</v>
      </c>
      <c r="J70" s="96">
        <f t="shared" si="1"/>
        <v>2.557308042404356</v>
      </c>
    </row>
    <row r="71" spans="1:10" s="19" customFormat="1" ht="27" customHeight="1">
      <c r="A71" s="42"/>
      <c r="B71" s="35"/>
      <c r="C71" s="52"/>
      <c r="D71" s="35" t="s">
        <v>9</v>
      </c>
      <c r="E71" s="36" t="s">
        <v>96</v>
      </c>
      <c r="F71" s="53"/>
      <c r="G71" s="91">
        <v>532331.91</v>
      </c>
      <c r="H71" s="91">
        <v>146962</v>
      </c>
      <c r="I71" s="97">
        <f t="shared" si="0"/>
        <v>385369.91000000003</v>
      </c>
      <c r="J71" s="98">
        <f t="shared" si="1"/>
        <v>2.622241872048557</v>
      </c>
    </row>
    <row r="72" spans="1:10" s="16" customFormat="1" ht="27" customHeight="1">
      <c r="A72" s="40"/>
      <c r="B72" s="31"/>
      <c r="C72" s="50"/>
      <c r="D72" s="35" t="s">
        <v>10</v>
      </c>
      <c r="E72" s="36" t="s">
        <v>129</v>
      </c>
      <c r="F72" s="51"/>
      <c r="G72" s="91">
        <v>17059779.22</v>
      </c>
      <c r="H72" s="91">
        <v>1901971</v>
      </c>
      <c r="I72" s="97">
        <f>G72-H72</f>
        <v>15157808.219999999</v>
      </c>
      <c r="J72" s="96">
        <f>IF(H72=0,"-    ",I72/H72)</f>
        <v>7.969526464914554</v>
      </c>
    </row>
    <row r="73" spans="1:10" s="16" customFormat="1" ht="27" customHeight="1">
      <c r="A73" s="40"/>
      <c r="B73" s="31"/>
      <c r="C73" s="50"/>
      <c r="D73" s="35" t="s">
        <v>19</v>
      </c>
      <c r="E73" s="36" t="s">
        <v>130</v>
      </c>
      <c r="F73" s="51"/>
      <c r="G73" s="91">
        <v>12132520.09</v>
      </c>
      <c r="H73" s="91">
        <v>6307001</v>
      </c>
      <c r="I73" s="97">
        <f>G73-H73</f>
        <v>5825519.09</v>
      </c>
      <c r="J73" s="96">
        <f>IF(H73=0,"-    ",I73/H73)</f>
        <v>0.9236591353005968</v>
      </c>
    </row>
    <row r="74" spans="1:10" s="16" customFormat="1" ht="27" customHeight="1">
      <c r="A74" s="40"/>
      <c r="B74" s="31" t="s">
        <v>17</v>
      </c>
      <c r="C74" s="50" t="s">
        <v>97</v>
      </c>
      <c r="D74" s="44"/>
      <c r="E74" s="50"/>
      <c r="F74" s="51"/>
      <c r="G74" s="106">
        <v>6008376.38</v>
      </c>
      <c r="H74" s="106">
        <v>0</v>
      </c>
      <c r="I74" s="95">
        <f t="shared" si="0"/>
        <v>6008376.38</v>
      </c>
      <c r="J74" s="96" t="str">
        <f>IF(H74=0,"-    ",I74/H74)</f>
        <v>-    </v>
      </c>
    </row>
    <row r="75" spans="1:10" s="16" customFormat="1" ht="27" customHeight="1">
      <c r="A75" s="40"/>
      <c r="B75" s="31" t="s">
        <v>83</v>
      </c>
      <c r="C75" s="50" t="s">
        <v>28</v>
      </c>
      <c r="D75" s="44"/>
      <c r="E75" s="50"/>
      <c r="F75" s="51"/>
      <c r="G75" s="106">
        <f>SUM(G76:G77)</f>
        <v>0</v>
      </c>
      <c r="H75" s="106">
        <f>SUM(H76:H77)</f>
        <v>0</v>
      </c>
      <c r="I75" s="95">
        <f t="shared" si="0"/>
        <v>0</v>
      </c>
      <c r="J75" s="96" t="str">
        <f t="shared" si="1"/>
        <v>-    </v>
      </c>
    </row>
    <row r="76" spans="1:10" s="19" customFormat="1" ht="27" customHeight="1">
      <c r="A76" s="54"/>
      <c r="B76" s="48"/>
      <c r="C76" s="52"/>
      <c r="D76" s="35" t="s">
        <v>9</v>
      </c>
      <c r="E76" s="52" t="s">
        <v>98</v>
      </c>
      <c r="F76" s="53"/>
      <c r="G76" s="91"/>
      <c r="H76" s="91"/>
      <c r="I76" s="97">
        <f t="shared" si="0"/>
        <v>0</v>
      </c>
      <c r="J76" s="98" t="str">
        <f t="shared" si="1"/>
        <v>-    </v>
      </c>
    </row>
    <row r="77" spans="1:10" s="19" customFormat="1" ht="27" customHeight="1">
      <c r="A77" s="54"/>
      <c r="B77" s="48"/>
      <c r="C77" s="52"/>
      <c r="D77" s="35" t="s">
        <v>10</v>
      </c>
      <c r="E77" s="52" t="s">
        <v>99</v>
      </c>
      <c r="F77" s="53"/>
      <c r="G77" s="91"/>
      <c r="H77" s="91"/>
      <c r="I77" s="97">
        <f t="shared" si="0"/>
        <v>0</v>
      </c>
      <c r="J77" s="98" t="str">
        <f t="shared" si="1"/>
        <v>-    </v>
      </c>
    </row>
    <row r="78" spans="1:10" s="16" customFormat="1" ht="27" customHeight="1">
      <c r="A78" s="54"/>
      <c r="B78" s="31" t="s">
        <v>84</v>
      </c>
      <c r="C78" s="50" t="s">
        <v>56</v>
      </c>
      <c r="D78" s="44"/>
      <c r="E78" s="50"/>
      <c r="F78" s="51"/>
      <c r="G78" s="106">
        <f>SUM(G79:G82)</f>
        <v>6825542.850000001</v>
      </c>
      <c r="H78" s="106">
        <f>SUM(H79:H82)</f>
        <v>4233786</v>
      </c>
      <c r="I78" s="95">
        <f t="shared" si="0"/>
        <v>2591756.8500000006</v>
      </c>
      <c r="J78" s="96">
        <f t="shared" si="1"/>
        <v>0.6121605697595487</v>
      </c>
    </row>
    <row r="79" spans="1:10" s="19" customFormat="1" ht="27" customHeight="1">
      <c r="A79" s="54"/>
      <c r="B79" s="48"/>
      <c r="C79" s="52"/>
      <c r="D79" s="35" t="s">
        <v>9</v>
      </c>
      <c r="E79" s="52" t="s">
        <v>57</v>
      </c>
      <c r="F79" s="53"/>
      <c r="G79" s="91">
        <v>5634987.16</v>
      </c>
      <c r="H79" s="91">
        <v>2971327</v>
      </c>
      <c r="I79" s="97">
        <f t="shared" si="0"/>
        <v>2663660.16</v>
      </c>
      <c r="J79" s="98">
        <f t="shared" si="1"/>
        <v>0.8964547355440853</v>
      </c>
    </row>
    <row r="80" spans="1:10" s="19" customFormat="1" ht="27" customHeight="1">
      <c r="A80" s="54"/>
      <c r="B80" s="48"/>
      <c r="C80" s="52"/>
      <c r="D80" s="35" t="s">
        <v>10</v>
      </c>
      <c r="E80" s="52" t="s">
        <v>131</v>
      </c>
      <c r="F80" s="53"/>
      <c r="G80" s="91"/>
      <c r="H80" s="91"/>
      <c r="I80" s="97">
        <f t="shared" si="0"/>
        <v>0</v>
      </c>
      <c r="J80" s="98" t="str">
        <f t="shared" si="1"/>
        <v>-    </v>
      </c>
    </row>
    <row r="81" spans="1:10" s="19" customFormat="1" ht="27" customHeight="1">
      <c r="A81" s="54"/>
      <c r="B81" s="48"/>
      <c r="C81" s="52"/>
      <c r="D81" s="35" t="s">
        <v>19</v>
      </c>
      <c r="E81" s="52" t="s">
        <v>102</v>
      </c>
      <c r="F81" s="53"/>
      <c r="G81" s="91">
        <v>1045059.49</v>
      </c>
      <c r="H81" s="91">
        <v>1077891</v>
      </c>
      <c r="I81" s="97">
        <f t="shared" si="0"/>
        <v>-32831.51000000001</v>
      </c>
      <c r="J81" s="98">
        <f t="shared" si="1"/>
        <v>-0.03045902600541243</v>
      </c>
    </row>
    <row r="82" spans="1:10" s="19" customFormat="1" ht="27" customHeight="1">
      <c r="A82" s="54"/>
      <c r="B82" s="48"/>
      <c r="C82" s="52"/>
      <c r="D82" s="35" t="s">
        <v>25</v>
      </c>
      <c r="E82" s="52" t="s">
        <v>58</v>
      </c>
      <c r="F82" s="53"/>
      <c r="G82" s="91">
        <v>145496.2</v>
      </c>
      <c r="H82" s="91">
        <v>184568</v>
      </c>
      <c r="I82" s="97">
        <f t="shared" si="0"/>
        <v>-39071.79999999999</v>
      </c>
      <c r="J82" s="98">
        <f t="shared" si="1"/>
        <v>-0.21169325126782534</v>
      </c>
    </row>
    <row r="83" spans="1:11" s="16" customFormat="1" ht="27" customHeight="1">
      <c r="A83" s="41"/>
      <c r="B83" s="146" t="s">
        <v>73</v>
      </c>
      <c r="C83" s="146"/>
      <c r="D83" s="146"/>
      <c r="E83" s="146"/>
      <c r="F83" s="147"/>
      <c r="G83" s="103">
        <f>G36+G39+G57+G61+G62+G63+G69+G70+G74+G75+G78</f>
        <v>485139211.45000017</v>
      </c>
      <c r="H83" s="103">
        <f>H36+H39+H57+H61+H62+H63+H69+H70+H74+H75+H78</f>
        <v>410508744</v>
      </c>
      <c r="I83" s="104">
        <f t="shared" si="0"/>
        <v>74630467.45000017</v>
      </c>
      <c r="J83" s="105">
        <f t="shared" si="1"/>
        <v>0.18179994589835136</v>
      </c>
      <c r="K83" s="123"/>
    </row>
    <row r="84" spans="1:10" s="19" customFormat="1" ht="9" customHeight="1" thickBot="1">
      <c r="A84" s="54"/>
      <c r="B84" s="35"/>
      <c r="C84" s="52"/>
      <c r="D84" s="49"/>
      <c r="E84" s="52"/>
      <c r="F84" s="53"/>
      <c r="G84" s="90"/>
      <c r="H84" s="90"/>
      <c r="I84" s="97"/>
      <c r="J84" s="98"/>
    </row>
    <row r="85" spans="1:10" s="23" customFormat="1" ht="27" customHeight="1" thickBot="1" thickTop="1">
      <c r="A85" s="143" t="s">
        <v>65</v>
      </c>
      <c r="B85" s="144"/>
      <c r="C85" s="144"/>
      <c r="D85" s="144"/>
      <c r="E85" s="144"/>
      <c r="F85" s="145"/>
      <c r="G85" s="107">
        <f>G33-G83</f>
        <v>-101512110.23000014</v>
      </c>
      <c r="H85" s="107">
        <f>H33-H83</f>
        <v>-22516273</v>
      </c>
      <c r="I85" s="108">
        <f t="shared" si="0"/>
        <v>-78995837.23000014</v>
      </c>
      <c r="J85" s="109">
        <f t="shared" si="1"/>
        <v>3.508388676491893</v>
      </c>
    </row>
    <row r="86" spans="1:10" s="23" customFormat="1" ht="9" customHeight="1" thickTop="1">
      <c r="A86" s="55"/>
      <c r="B86" s="56"/>
      <c r="C86" s="56"/>
      <c r="D86" s="57"/>
      <c r="E86" s="58"/>
      <c r="F86" s="59"/>
      <c r="G86" s="110"/>
      <c r="H86" s="110"/>
      <c r="I86" s="111"/>
      <c r="J86" s="112"/>
    </row>
    <row r="87" spans="1:10" s="16" customFormat="1" ht="27" customHeight="1">
      <c r="A87" s="30" t="s">
        <v>15</v>
      </c>
      <c r="B87" s="43" t="s">
        <v>29</v>
      </c>
      <c r="C87" s="44"/>
      <c r="D87" s="43"/>
      <c r="E87" s="50"/>
      <c r="F87" s="51"/>
      <c r="G87" s="94"/>
      <c r="H87" s="94"/>
      <c r="I87" s="95"/>
      <c r="J87" s="96"/>
    </row>
    <row r="88" spans="1:10" s="16" customFormat="1" ht="27" customHeight="1">
      <c r="A88" s="40"/>
      <c r="B88" s="31" t="s">
        <v>4</v>
      </c>
      <c r="C88" s="50" t="s">
        <v>60</v>
      </c>
      <c r="D88" s="44"/>
      <c r="E88" s="50"/>
      <c r="F88" s="51"/>
      <c r="G88" s="94"/>
      <c r="H88" s="94"/>
      <c r="I88" s="95">
        <f t="shared" si="0"/>
        <v>0</v>
      </c>
      <c r="J88" s="96" t="str">
        <f>IF(H88=0,"-    ",I88/H88)</f>
        <v>-    </v>
      </c>
    </row>
    <row r="89" spans="1:10" s="16" customFormat="1" ht="27" customHeight="1">
      <c r="A89" s="40"/>
      <c r="B89" s="31" t="s">
        <v>5</v>
      </c>
      <c r="C89" s="50" t="s">
        <v>59</v>
      </c>
      <c r="D89" s="44"/>
      <c r="E89" s="50"/>
      <c r="F89" s="51"/>
      <c r="G89" s="94">
        <f>157671.42+81913.95</f>
        <v>239585.37</v>
      </c>
      <c r="H89" s="94">
        <f>670432+86574</f>
        <v>757006</v>
      </c>
      <c r="I89" s="95">
        <f t="shared" si="0"/>
        <v>-517420.63</v>
      </c>
      <c r="J89" s="96">
        <f>IF(H89=0,"-    ",I89/H89)</f>
        <v>-0.6835092852632608</v>
      </c>
    </row>
    <row r="90" spans="1:10" s="16" customFormat="1" ht="27" customHeight="1">
      <c r="A90" s="41"/>
      <c r="B90" s="146" t="s">
        <v>72</v>
      </c>
      <c r="C90" s="146"/>
      <c r="D90" s="146"/>
      <c r="E90" s="146"/>
      <c r="F90" s="147"/>
      <c r="G90" s="103">
        <f>+G88-G89</f>
        <v>-239585.37</v>
      </c>
      <c r="H90" s="103">
        <f>+H88-H89</f>
        <v>-757006</v>
      </c>
      <c r="I90" s="104">
        <f t="shared" si="0"/>
        <v>517420.63</v>
      </c>
      <c r="J90" s="105">
        <f>IF(H90=0,"-    ",I90/H90)</f>
        <v>-0.6835092852632608</v>
      </c>
    </row>
    <row r="91" spans="1:10" s="19" customFormat="1" ht="9" customHeight="1">
      <c r="A91" s="42"/>
      <c r="B91" s="35"/>
      <c r="C91" s="52"/>
      <c r="D91" s="47"/>
      <c r="E91" s="52"/>
      <c r="F91" s="53"/>
      <c r="G91" s="90"/>
      <c r="H91" s="90"/>
      <c r="I91" s="97"/>
      <c r="J91" s="98"/>
    </row>
    <row r="92" spans="1:10" s="16" customFormat="1" ht="27" customHeight="1">
      <c r="A92" s="30" t="s">
        <v>16</v>
      </c>
      <c r="B92" s="43" t="s">
        <v>30</v>
      </c>
      <c r="C92" s="44"/>
      <c r="D92" s="32"/>
      <c r="E92" s="50"/>
      <c r="F92" s="51"/>
      <c r="G92" s="94"/>
      <c r="H92" s="94"/>
      <c r="I92" s="95"/>
      <c r="J92" s="96"/>
    </row>
    <row r="93" spans="1:10" s="16" customFormat="1" ht="27" customHeight="1">
      <c r="A93" s="40"/>
      <c r="B93" s="31" t="s">
        <v>4</v>
      </c>
      <c r="C93" s="43" t="s">
        <v>31</v>
      </c>
      <c r="D93" s="44"/>
      <c r="E93" s="32"/>
      <c r="F93" s="33"/>
      <c r="G93" s="94">
        <v>0</v>
      </c>
      <c r="H93" s="94">
        <v>0</v>
      </c>
      <c r="I93" s="95">
        <f t="shared" si="0"/>
        <v>0</v>
      </c>
      <c r="J93" s="96" t="str">
        <f>IF(H93=0,"-    ",I93/H93)</f>
        <v>-    </v>
      </c>
    </row>
    <row r="94" spans="1:10" s="16" customFormat="1" ht="27" customHeight="1">
      <c r="A94" s="40"/>
      <c r="B94" s="31" t="s">
        <v>5</v>
      </c>
      <c r="C94" s="43" t="s">
        <v>32</v>
      </c>
      <c r="D94" s="44"/>
      <c r="E94" s="32"/>
      <c r="F94" s="33"/>
      <c r="G94" s="94">
        <v>0</v>
      </c>
      <c r="H94" s="94">
        <v>0</v>
      </c>
      <c r="I94" s="95">
        <f t="shared" si="0"/>
        <v>0</v>
      </c>
      <c r="J94" s="96" t="str">
        <f>IF(H94=0,"-    ",I94/H94)</f>
        <v>-    </v>
      </c>
    </row>
    <row r="95" spans="1:10" s="16" customFormat="1" ht="27" customHeight="1">
      <c r="A95" s="41"/>
      <c r="B95" s="146" t="s">
        <v>71</v>
      </c>
      <c r="C95" s="146"/>
      <c r="D95" s="146"/>
      <c r="E95" s="146"/>
      <c r="F95" s="147"/>
      <c r="G95" s="103">
        <f>G93-G94</f>
        <v>0</v>
      </c>
      <c r="H95" s="103">
        <f>H93-H94</f>
        <v>0</v>
      </c>
      <c r="I95" s="104">
        <f t="shared" si="0"/>
        <v>0</v>
      </c>
      <c r="J95" s="105" t="str">
        <f>IF(H95=0,"-    ",I95/H95)</f>
        <v>-    </v>
      </c>
    </row>
    <row r="96" spans="1:10" s="19" customFormat="1" ht="9" customHeight="1">
      <c r="A96" s="42"/>
      <c r="B96" s="35"/>
      <c r="C96" s="49"/>
      <c r="D96" s="47"/>
      <c r="E96" s="36"/>
      <c r="F96" s="37"/>
      <c r="G96" s="90"/>
      <c r="H96" s="90"/>
      <c r="I96" s="97"/>
      <c r="J96" s="98"/>
    </row>
    <row r="97" spans="1:10" s="16" customFormat="1" ht="27" customHeight="1">
      <c r="A97" s="30" t="s">
        <v>18</v>
      </c>
      <c r="B97" s="43" t="s">
        <v>33</v>
      </c>
      <c r="C97" s="44"/>
      <c r="D97" s="32"/>
      <c r="E97" s="50"/>
      <c r="F97" s="51"/>
      <c r="G97" s="94"/>
      <c r="H97" s="94"/>
      <c r="I97" s="95"/>
      <c r="J97" s="96"/>
    </row>
    <row r="98" spans="1:10" s="16" customFormat="1" ht="27" customHeight="1">
      <c r="A98" s="40"/>
      <c r="B98" s="31" t="s">
        <v>4</v>
      </c>
      <c r="C98" s="43" t="s">
        <v>61</v>
      </c>
      <c r="D98" s="44"/>
      <c r="E98" s="32"/>
      <c r="F98" s="33"/>
      <c r="G98" s="94">
        <f>SUM(G99:G100)</f>
        <v>0</v>
      </c>
      <c r="H98" s="94">
        <f>SUM(H99:H100)</f>
        <v>0</v>
      </c>
      <c r="I98" s="95">
        <f aca="true" t="shared" si="4" ref="I98:I103">G98-H98</f>
        <v>0</v>
      </c>
      <c r="J98" s="96" t="str">
        <f aca="true" t="shared" si="5" ref="J98:J103">IF(H98=0,"-    ",I98/H98)</f>
        <v>-    </v>
      </c>
    </row>
    <row r="99" spans="1:10" s="19" customFormat="1" ht="27" customHeight="1">
      <c r="A99" s="42"/>
      <c r="B99" s="48"/>
      <c r="C99" s="52"/>
      <c r="D99" s="35" t="s">
        <v>9</v>
      </c>
      <c r="E99" s="49" t="s">
        <v>35</v>
      </c>
      <c r="F99" s="53"/>
      <c r="G99" s="90">
        <v>0</v>
      </c>
      <c r="H99" s="90">
        <v>0</v>
      </c>
      <c r="I99" s="97">
        <f t="shared" si="4"/>
        <v>0</v>
      </c>
      <c r="J99" s="98" t="str">
        <f t="shared" si="5"/>
        <v>-    </v>
      </c>
    </row>
    <row r="100" spans="1:10" s="19" customFormat="1" ht="27" customHeight="1">
      <c r="A100" s="42"/>
      <c r="B100" s="48"/>
      <c r="C100" s="52"/>
      <c r="D100" s="35" t="s">
        <v>10</v>
      </c>
      <c r="E100" s="52" t="s">
        <v>62</v>
      </c>
      <c r="F100" s="53"/>
      <c r="G100" s="90"/>
      <c r="H100" s="90"/>
      <c r="I100" s="97">
        <f t="shared" si="4"/>
        <v>0</v>
      </c>
      <c r="J100" s="98" t="str">
        <f t="shared" si="5"/>
        <v>-    </v>
      </c>
    </row>
    <row r="101" spans="1:10" s="16" customFormat="1" ht="27" customHeight="1">
      <c r="A101" s="40"/>
      <c r="B101" s="31" t="s">
        <v>5</v>
      </c>
      <c r="C101" s="43" t="s">
        <v>63</v>
      </c>
      <c r="D101" s="44"/>
      <c r="E101" s="32"/>
      <c r="F101" s="33"/>
      <c r="G101" s="94">
        <f>SUM(G102:G103)</f>
        <v>0</v>
      </c>
      <c r="H101" s="94">
        <f>SUM(H102:H103)</f>
        <v>0</v>
      </c>
      <c r="I101" s="95">
        <f t="shared" si="4"/>
        <v>0</v>
      </c>
      <c r="J101" s="96" t="str">
        <f t="shared" si="5"/>
        <v>-    </v>
      </c>
    </row>
    <row r="102" spans="1:10" s="19" customFormat="1" ht="27" customHeight="1">
      <c r="A102" s="42"/>
      <c r="B102" s="48"/>
      <c r="C102" s="52"/>
      <c r="D102" s="35" t="s">
        <v>9</v>
      </c>
      <c r="E102" s="49" t="s">
        <v>34</v>
      </c>
      <c r="F102" s="53"/>
      <c r="G102" s="90">
        <v>0</v>
      </c>
      <c r="H102" s="90">
        <v>0</v>
      </c>
      <c r="I102" s="97">
        <f t="shared" si="4"/>
        <v>0</v>
      </c>
      <c r="J102" s="98" t="str">
        <f t="shared" si="5"/>
        <v>-    </v>
      </c>
    </row>
    <row r="103" spans="1:10" s="19" customFormat="1" ht="27" customHeight="1">
      <c r="A103" s="42"/>
      <c r="B103" s="48"/>
      <c r="C103" s="52"/>
      <c r="D103" s="35" t="s">
        <v>10</v>
      </c>
      <c r="E103" s="52" t="s">
        <v>64</v>
      </c>
      <c r="F103" s="53"/>
      <c r="G103" s="90"/>
      <c r="H103" s="90"/>
      <c r="I103" s="97">
        <f t="shared" si="4"/>
        <v>0</v>
      </c>
      <c r="J103" s="98" t="str">
        <f t="shared" si="5"/>
        <v>-    </v>
      </c>
    </row>
    <row r="104" spans="1:10" s="16" customFormat="1" ht="27" customHeight="1">
      <c r="A104" s="41"/>
      <c r="B104" s="146" t="s">
        <v>70</v>
      </c>
      <c r="C104" s="146"/>
      <c r="D104" s="146"/>
      <c r="E104" s="146"/>
      <c r="F104" s="147"/>
      <c r="G104" s="103">
        <f>G98-G101</f>
        <v>0</v>
      </c>
      <c r="H104" s="103">
        <f>H98-H101</f>
        <v>0</v>
      </c>
      <c r="I104" s="104">
        <f t="shared" si="0"/>
        <v>0</v>
      </c>
      <c r="J104" s="105" t="str">
        <f>IF(H104=0,"-    ",I104/H104)</f>
        <v>-    </v>
      </c>
    </row>
    <row r="105" spans="1:10" s="19" customFormat="1" ht="9" customHeight="1" thickBot="1">
      <c r="A105" s="54"/>
      <c r="B105" s="35"/>
      <c r="C105" s="52"/>
      <c r="D105" s="49"/>
      <c r="E105" s="52"/>
      <c r="F105" s="53"/>
      <c r="G105" s="90"/>
      <c r="H105" s="90"/>
      <c r="I105" s="97"/>
      <c r="J105" s="98"/>
    </row>
    <row r="106" spans="1:10" s="23" customFormat="1" ht="27" customHeight="1" thickBot="1" thickTop="1">
      <c r="A106" s="143" t="s">
        <v>66</v>
      </c>
      <c r="B106" s="144"/>
      <c r="C106" s="144"/>
      <c r="D106" s="144"/>
      <c r="E106" s="144"/>
      <c r="F106" s="145"/>
      <c r="G106" s="107">
        <f>G85+G90+G95+G104</f>
        <v>-101751695.60000014</v>
      </c>
      <c r="H106" s="107">
        <f>H85+H90+H95+H104</f>
        <v>-23273279</v>
      </c>
      <c r="I106" s="108">
        <f>G106-H106</f>
        <v>-78478416.60000014</v>
      </c>
      <c r="J106" s="109">
        <f>IF(H106=0,"-    ",I106/H106)</f>
        <v>3.3720395222349264</v>
      </c>
    </row>
    <row r="107" spans="1:10" s="23" customFormat="1" ht="9" customHeight="1" thickTop="1">
      <c r="A107" s="55"/>
      <c r="B107" s="56"/>
      <c r="C107" s="56"/>
      <c r="D107" s="57"/>
      <c r="E107" s="58"/>
      <c r="F107" s="59"/>
      <c r="G107" s="110"/>
      <c r="H107" s="110"/>
      <c r="I107" s="111"/>
      <c r="J107" s="112"/>
    </row>
    <row r="108" spans="1:10" s="16" customFormat="1" ht="27" customHeight="1">
      <c r="A108" s="30" t="s">
        <v>67</v>
      </c>
      <c r="B108" s="43" t="s">
        <v>68</v>
      </c>
      <c r="C108" s="44"/>
      <c r="D108" s="43"/>
      <c r="E108" s="50"/>
      <c r="F108" s="51"/>
      <c r="G108" s="94"/>
      <c r="H108" s="94"/>
      <c r="I108" s="95"/>
      <c r="J108" s="96"/>
    </row>
    <row r="109" spans="1:10" s="16" customFormat="1" ht="24" customHeight="1">
      <c r="A109" s="40"/>
      <c r="B109" s="31" t="s">
        <v>4</v>
      </c>
      <c r="C109" s="50" t="s">
        <v>75</v>
      </c>
      <c r="D109" s="44"/>
      <c r="E109" s="50"/>
      <c r="F109" s="51"/>
      <c r="G109" s="94">
        <f>SUM(G110:G113)</f>
        <v>13280613.68</v>
      </c>
      <c r="H109" s="94">
        <f>SUM(H110:H113)</f>
        <v>11504199</v>
      </c>
      <c r="I109" s="95">
        <f aca="true" t="shared" si="6" ref="I109:I116">G109-H109</f>
        <v>1776414.6799999997</v>
      </c>
      <c r="J109" s="96">
        <f aca="true" t="shared" si="7" ref="J109:J116">IF(H109=0,"-    ",I109/H109)</f>
        <v>0.154414460320097</v>
      </c>
    </row>
    <row r="110" spans="1:10" s="19" customFormat="1" ht="18.75" customHeight="1">
      <c r="A110" s="54"/>
      <c r="B110" s="48"/>
      <c r="C110" s="52"/>
      <c r="D110" s="35" t="s">
        <v>9</v>
      </c>
      <c r="E110" s="52" t="s">
        <v>78</v>
      </c>
      <c r="F110" s="53"/>
      <c r="G110" s="90">
        <v>12543918.53</v>
      </c>
      <c r="H110" s="90">
        <v>10519005</v>
      </c>
      <c r="I110" s="97">
        <f t="shared" si="6"/>
        <v>2024913.5299999993</v>
      </c>
      <c r="J110" s="98">
        <f t="shared" si="7"/>
        <v>0.19250048174708534</v>
      </c>
    </row>
    <row r="111" spans="1:10" s="19" customFormat="1" ht="27" customHeight="1">
      <c r="A111" s="54"/>
      <c r="B111" s="48"/>
      <c r="C111" s="52"/>
      <c r="D111" s="35" t="s">
        <v>10</v>
      </c>
      <c r="E111" s="52" t="s">
        <v>81</v>
      </c>
      <c r="F111" s="53"/>
      <c r="G111" s="90">
        <v>530637.94</v>
      </c>
      <c r="H111" s="90">
        <v>596096</v>
      </c>
      <c r="I111" s="97">
        <f t="shared" si="6"/>
        <v>-65458.060000000056</v>
      </c>
      <c r="J111" s="98">
        <f t="shared" si="7"/>
        <v>-0.1098112720098777</v>
      </c>
    </row>
    <row r="112" spans="1:10" s="19" customFormat="1" ht="24.75" customHeight="1">
      <c r="A112" s="54"/>
      <c r="B112" s="48"/>
      <c r="C112" s="52"/>
      <c r="D112" s="35" t="s">
        <v>19</v>
      </c>
      <c r="E112" s="52" t="s">
        <v>80</v>
      </c>
      <c r="F112" s="53"/>
      <c r="G112" s="90">
        <v>206057.21</v>
      </c>
      <c r="H112" s="90">
        <v>389098</v>
      </c>
      <c r="I112" s="97">
        <f t="shared" si="6"/>
        <v>-183040.79</v>
      </c>
      <c r="J112" s="98">
        <f t="shared" si="7"/>
        <v>-0.47042336377981897</v>
      </c>
    </row>
    <row r="113" spans="1:10" s="19" customFormat="1" ht="23.25" customHeight="1">
      <c r="A113" s="54"/>
      <c r="B113" s="48"/>
      <c r="C113" s="52"/>
      <c r="D113" s="35" t="s">
        <v>25</v>
      </c>
      <c r="E113" s="52" t="s">
        <v>79</v>
      </c>
      <c r="F113" s="53"/>
      <c r="G113" s="90">
        <v>0</v>
      </c>
      <c r="H113" s="90">
        <v>0</v>
      </c>
      <c r="I113" s="97">
        <f t="shared" si="6"/>
        <v>0</v>
      </c>
      <c r="J113" s="98" t="str">
        <f t="shared" si="7"/>
        <v>-    </v>
      </c>
    </row>
    <row r="114" spans="1:10" s="16" customFormat="1" ht="20.25" customHeight="1">
      <c r="A114" s="40"/>
      <c r="B114" s="31" t="s">
        <v>5</v>
      </c>
      <c r="C114" s="50" t="s">
        <v>76</v>
      </c>
      <c r="D114" s="44"/>
      <c r="E114" s="50"/>
      <c r="F114" s="51"/>
      <c r="G114" s="94">
        <v>171333</v>
      </c>
      <c r="H114" s="94">
        <v>73800</v>
      </c>
      <c r="I114" s="95">
        <f t="shared" si="6"/>
        <v>97533</v>
      </c>
      <c r="J114" s="96">
        <f t="shared" si="7"/>
        <v>1.3215853658536585</v>
      </c>
    </row>
    <row r="115" spans="1:10" s="16" customFormat="1" ht="27" customHeight="1">
      <c r="A115" s="40"/>
      <c r="B115" s="31" t="s">
        <v>6</v>
      </c>
      <c r="C115" s="50" t="s">
        <v>77</v>
      </c>
      <c r="D115" s="44"/>
      <c r="E115" s="50"/>
      <c r="F115" s="51"/>
      <c r="G115" s="94"/>
      <c r="H115" s="94"/>
      <c r="I115" s="95">
        <f t="shared" si="6"/>
        <v>0</v>
      </c>
      <c r="J115" s="96" t="str">
        <f t="shared" si="7"/>
        <v>-    </v>
      </c>
    </row>
    <row r="116" spans="1:10" s="16" customFormat="1" ht="27" customHeight="1">
      <c r="A116" s="41"/>
      <c r="B116" s="146" t="s">
        <v>69</v>
      </c>
      <c r="C116" s="146"/>
      <c r="D116" s="146"/>
      <c r="E116" s="146"/>
      <c r="F116" s="147"/>
      <c r="G116" s="103">
        <f>G109+G114+G115</f>
        <v>13451946.68</v>
      </c>
      <c r="H116" s="103">
        <f>H109+H114+H115</f>
        <v>11577999</v>
      </c>
      <c r="I116" s="104">
        <f t="shared" si="6"/>
        <v>1873947.6799999997</v>
      </c>
      <c r="J116" s="105">
        <f t="shared" si="7"/>
        <v>0.1618541925940743</v>
      </c>
    </row>
    <row r="117" spans="1:10" s="19" customFormat="1" ht="9" customHeight="1">
      <c r="A117" s="54"/>
      <c r="B117" s="35"/>
      <c r="C117" s="52"/>
      <c r="D117" s="49"/>
      <c r="E117" s="52"/>
      <c r="F117" s="53"/>
      <c r="G117" s="90"/>
      <c r="H117" s="90"/>
      <c r="I117" s="97"/>
      <c r="J117" s="98"/>
    </row>
    <row r="118" spans="1:11" s="23" customFormat="1" ht="20.25" customHeight="1">
      <c r="A118" s="30" t="s">
        <v>82</v>
      </c>
      <c r="B118" s="43"/>
      <c r="C118" s="44"/>
      <c r="D118" s="43"/>
      <c r="E118" s="50"/>
      <c r="F118" s="51"/>
      <c r="G118" s="94">
        <f>G106-G116</f>
        <v>-115203642.28000015</v>
      </c>
      <c r="H118" s="94">
        <f>H106-H116</f>
        <v>-34851278</v>
      </c>
      <c r="I118" s="95">
        <f>G118-H118</f>
        <v>-80352364.28000015</v>
      </c>
      <c r="J118" s="96">
        <f>IF(H118=0,"-    ",I118/H118)</f>
        <v>2.30557870159023</v>
      </c>
      <c r="K118" s="124"/>
    </row>
    <row r="119" spans="1:10" s="19" customFormat="1" ht="9" customHeight="1" thickBot="1">
      <c r="A119" s="60"/>
      <c r="B119" s="61"/>
      <c r="C119" s="62"/>
      <c r="D119" s="62"/>
      <c r="E119" s="63"/>
      <c r="F119" s="64"/>
      <c r="G119" s="113"/>
      <c r="H119" s="113"/>
      <c r="I119" s="114"/>
      <c r="J119" s="115"/>
    </row>
    <row r="120" spans="1:13" s="19" customFormat="1" ht="15.75">
      <c r="A120" s="3"/>
      <c r="B120" s="3"/>
      <c r="C120" s="4"/>
      <c r="D120" s="4"/>
      <c r="E120" s="4"/>
      <c r="F120" s="4"/>
      <c r="G120" s="1"/>
      <c r="H120" s="5"/>
      <c r="I120" s="5"/>
      <c r="J120" s="5"/>
      <c r="K120" s="5"/>
      <c r="L120" s="1"/>
      <c r="M120" s="1"/>
    </row>
    <row r="121" spans="1:13" ht="15.75">
      <c r="A121" s="89"/>
      <c r="B121" s="89" t="s">
        <v>144</v>
      </c>
      <c r="C121" s="116" t="s">
        <v>145</v>
      </c>
      <c r="D121" s="116"/>
      <c r="E121" s="116"/>
      <c r="F121" s="116"/>
      <c r="G121" s="125"/>
      <c r="H121" s="83"/>
      <c r="I121" s="83"/>
      <c r="J121" s="81"/>
      <c r="K121" s="81"/>
      <c r="L121" s="81"/>
      <c r="M121" s="81"/>
    </row>
    <row r="122" spans="1:13" ht="18.75">
      <c r="A122" s="89"/>
      <c r="B122" s="82"/>
      <c r="C122" s="82"/>
      <c r="D122" s="82"/>
      <c r="E122" s="82"/>
      <c r="F122" s="119"/>
      <c r="G122" s="120"/>
      <c r="H122" s="121"/>
      <c r="I122" s="121"/>
      <c r="J122" s="84"/>
      <c r="K122" s="84"/>
      <c r="L122" s="84"/>
      <c r="M122" s="84"/>
    </row>
    <row r="123" spans="1:13" ht="18">
      <c r="A123" s="117"/>
      <c r="B123" s="85"/>
      <c r="C123" s="118"/>
      <c r="D123" s="118"/>
      <c r="E123" s="142" t="s">
        <v>146</v>
      </c>
      <c r="I123" s="121"/>
      <c r="J123" s="88"/>
      <c r="K123" s="88"/>
      <c r="L123" s="88"/>
      <c r="M123" s="88"/>
    </row>
    <row r="124" spans="1:13" ht="18">
      <c r="A124" s="117"/>
      <c r="B124" s="85"/>
      <c r="C124" s="118"/>
      <c r="D124" s="118"/>
      <c r="E124" s="142" t="s">
        <v>150</v>
      </c>
      <c r="H124" s="142" t="s">
        <v>154</v>
      </c>
      <c r="I124" s="121"/>
      <c r="J124" s="88"/>
      <c r="K124" s="88"/>
      <c r="L124" s="88"/>
      <c r="M124" s="88"/>
    </row>
    <row r="125" spans="1:13" ht="18">
      <c r="A125" s="117"/>
      <c r="B125" s="85"/>
      <c r="C125" s="118"/>
      <c r="D125" s="118"/>
      <c r="E125" s="142" t="s">
        <v>151</v>
      </c>
      <c r="H125" s="142" t="s">
        <v>155</v>
      </c>
      <c r="J125" s="88"/>
      <c r="K125" s="88"/>
      <c r="L125" s="88"/>
      <c r="M125" s="88"/>
    </row>
    <row r="126" spans="1:13" ht="15.75">
      <c r="A126" s="117"/>
      <c r="B126" s="118"/>
      <c r="C126" s="118"/>
      <c r="D126" s="118"/>
      <c r="E126" s="118"/>
      <c r="J126" s="86"/>
      <c r="K126" s="83"/>
      <c r="L126" s="83"/>
      <c r="M126" s="87"/>
    </row>
    <row r="127" spans="1:13" ht="15.75">
      <c r="A127" s="86"/>
      <c r="B127" s="88"/>
      <c r="C127" s="88"/>
      <c r="D127" s="88"/>
      <c r="E127" s="88"/>
      <c r="J127" s="87"/>
      <c r="K127" s="86"/>
      <c r="L127" s="86"/>
      <c r="M127" s="88"/>
    </row>
    <row r="128" spans="1:13" ht="15.75">
      <c r="A128" s="3"/>
      <c r="B128" s="3"/>
      <c r="C128" s="4"/>
      <c r="D128" s="4"/>
      <c r="E128" s="4"/>
      <c r="F128" s="4"/>
      <c r="G128" s="1"/>
      <c r="H128" s="1"/>
      <c r="I128" s="1"/>
      <c r="J128" s="1"/>
      <c r="K128" s="1"/>
      <c r="L128" s="1"/>
      <c r="M128" s="1"/>
    </row>
    <row r="129" spans="1:13" ht="18">
      <c r="A129" s="3"/>
      <c r="B129" s="3"/>
      <c r="C129" s="4"/>
      <c r="D129" s="4"/>
      <c r="E129" s="4"/>
      <c r="F129" s="122" t="s">
        <v>152</v>
      </c>
      <c r="G129" s="148"/>
      <c r="H129" s="148"/>
      <c r="I129" s="148"/>
      <c r="J129" s="1"/>
      <c r="K129" s="1"/>
      <c r="L129" s="1"/>
      <c r="M129" s="1"/>
    </row>
    <row r="130" spans="1:9" ht="18">
      <c r="A130" s="65"/>
      <c r="B130" s="65"/>
      <c r="C130" s="66"/>
      <c r="D130" s="66"/>
      <c r="E130" s="66"/>
      <c r="F130" s="148" t="s">
        <v>153</v>
      </c>
      <c r="G130" s="148"/>
      <c r="H130" s="148"/>
      <c r="I130" s="148"/>
    </row>
    <row r="131" spans="1:6" ht="15.75">
      <c r="A131" s="65"/>
      <c r="B131" s="65"/>
      <c r="C131" s="66"/>
      <c r="D131" s="66"/>
      <c r="E131" s="66"/>
      <c r="F131" s="67"/>
    </row>
    <row r="132" spans="1:14" s="25" customFormat="1" ht="15.75">
      <c r="A132" s="65"/>
      <c r="B132" s="65"/>
      <c r="C132" s="66"/>
      <c r="D132" s="66"/>
      <c r="E132" s="66"/>
      <c r="F132" s="67"/>
      <c r="G132" s="11"/>
      <c r="H132" s="11"/>
      <c r="I132" s="11"/>
      <c r="J132" s="11"/>
      <c r="K132" s="11"/>
      <c r="L132" s="11"/>
      <c r="M132" s="11"/>
      <c r="N132" s="11"/>
    </row>
    <row r="133" spans="1:14" s="25" customFormat="1" ht="15.75">
      <c r="A133" s="65"/>
      <c r="B133" s="65"/>
      <c r="C133" s="66"/>
      <c r="D133" s="66"/>
      <c r="E133" s="66"/>
      <c r="F133" s="67"/>
      <c r="G133" s="11"/>
      <c r="H133" s="11"/>
      <c r="I133" s="11"/>
      <c r="J133" s="11"/>
      <c r="K133" s="11"/>
      <c r="L133" s="11"/>
      <c r="M133" s="11"/>
      <c r="N133" s="11"/>
    </row>
    <row r="134" spans="1:14" s="25" customFormat="1" ht="15.75">
      <c r="A134" s="65"/>
      <c r="B134" s="65"/>
      <c r="C134" s="66"/>
      <c r="D134" s="66"/>
      <c r="E134" s="66"/>
      <c r="F134" s="67"/>
      <c r="G134" s="11"/>
      <c r="H134" s="11"/>
      <c r="I134" s="11"/>
      <c r="J134" s="11"/>
      <c r="K134" s="11"/>
      <c r="L134" s="11"/>
      <c r="M134" s="11"/>
      <c r="N134" s="11"/>
    </row>
    <row r="135" spans="1:14" s="25" customFormat="1" ht="15.75">
      <c r="A135" s="65"/>
      <c r="B135" s="65"/>
      <c r="C135" s="66"/>
      <c r="D135" s="66"/>
      <c r="E135" s="66"/>
      <c r="F135" s="67"/>
      <c r="G135" s="11"/>
      <c r="H135" s="11"/>
      <c r="I135" s="11"/>
      <c r="J135" s="11"/>
      <c r="K135" s="11"/>
      <c r="L135" s="11"/>
      <c r="M135" s="11"/>
      <c r="N135" s="11"/>
    </row>
    <row r="136" spans="1:14" s="25" customFormat="1" ht="15.75">
      <c r="A136" s="65"/>
      <c r="B136" s="65"/>
      <c r="C136" s="66"/>
      <c r="D136" s="66"/>
      <c r="E136" s="66"/>
      <c r="F136" s="67"/>
      <c r="G136" s="11"/>
      <c r="H136" s="11"/>
      <c r="I136" s="11"/>
      <c r="J136" s="11"/>
      <c r="K136" s="11"/>
      <c r="L136" s="11"/>
      <c r="M136" s="11"/>
      <c r="N136" s="11"/>
    </row>
    <row r="137" spans="1:14" s="25" customFormat="1" ht="15.75">
      <c r="A137" s="65"/>
      <c r="B137" s="65"/>
      <c r="C137" s="66"/>
      <c r="D137" s="66"/>
      <c r="E137" s="66"/>
      <c r="F137" s="67"/>
      <c r="G137" s="11"/>
      <c r="H137" s="11"/>
      <c r="I137" s="11"/>
      <c r="J137" s="11"/>
      <c r="K137" s="11"/>
      <c r="L137" s="11"/>
      <c r="M137" s="11"/>
      <c r="N137" s="11"/>
    </row>
    <row r="138" spans="1:14" s="25" customFormat="1" ht="15.75">
      <c r="A138" s="65"/>
      <c r="B138" s="65"/>
      <c r="C138" s="66"/>
      <c r="D138" s="66"/>
      <c r="E138" s="66"/>
      <c r="F138" s="67"/>
      <c r="G138" s="11"/>
      <c r="H138" s="11"/>
      <c r="I138" s="11"/>
      <c r="J138" s="11"/>
      <c r="K138" s="11"/>
      <c r="L138" s="11"/>
      <c r="M138" s="11"/>
      <c r="N138" s="11"/>
    </row>
    <row r="139" spans="1:14" s="25" customFormat="1" ht="15.75">
      <c r="A139" s="65"/>
      <c r="B139" s="65"/>
      <c r="C139" s="66"/>
      <c r="D139" s="66"/>
      <c r="E139" s="66"/>
      <c r="F139" s="67"/>
      <c r="G139" s="11"/>
      <c r="H139" s="11"/>
      <c r="I139" s="11"/>
      <c r="J139" s="11"/>
      <c r="K139" s="11"/>
      <c r="L139" s="11"/>
      <c r="M139" s="11"/>
      <c r="N139" s="11"/>
    </row>
    <row r="140" spans="1:14" s="25" customFormat="1" ht="15.75">
      <c r="A140" s="65"/>
      <c r="B140" s="65"/>
      <c r="C140" s="66"/>
      <c r="D140" s="66"/>
      <c r="E140" s="66"/>
      <c r="F140" s="67"/>
      <c r="G140" s="11"/>
      <c r="H140" s="11"/>
      <c r="I140" s="11"/>
      <c r="J140" s="11"/>
      <c r="K140" s="11"/>
      <c r="L140" s="11"/>
      <c r="M140" s="11"/>
      <c r="N140" s="11"/>
    </row>
    <row r="141" spans="1:14" s="25" customFormat="1" ht="15.75">
      <c r="A141" s="65"/>
      <c r="B141" s="65"/>
      <c r="C141" s="66"/>
      <c r="D141" s="66"/>
      <c r="E141" s="66"/>
      <c r="F141" s="67"/>
      <c r="G141" s="11"/>
      <c r="H141" s="11"/>
      <c r="I141" s="11"/>
      <c r="J141" s="11"/>
      <c r="K141" s="11"/>
      <c r="L141" s="11"/>
      <c r="M141" s="11"/>
      <c r="N141" s="11"/>
    </row>
    <row r="142" spans="1:14" s="25" customFormat="1" ht="15.75">
      <c r="A142" s="65"/>
      <c r="B142" s="65"/>
      <c r="C142" s="66"/>
      <c r="D142" s="66"/>
      <c r="E142" s="66"/>
      <c r="F142" s="67"/>
      <c r="G142" s="11"/>
      <c r="H142" s="11"/>
      <c r="I142" s="11"/>
      <c r="J142" s="11"/>
      <c r="K142" s="11"/>
      <c r="L142" s="11"/>
      <c r="M142" s="11"/>
      <c r="N142" s="11"/>
    </row>
    <row r="143" spans="1:14" s="25" customFormat="1" ht="15.75">
      <c r="A143" s="65"/>
      <c r="B143" s="65"/>
      <c r="C143" s="66"/>
      <c r="D143" s="66"/>
      <c r="E143" s="66"/>
      <c r="F143" s="67"/>
      <c r="G143" s="11"/>
      <c r="H143" s="11"/>
      <c r="I143" s="11"/>
      <c r="J143" s="11"/>
      <c r="K143" s="11"/>
      <c r="L143" s="11"/>
      <c r="M143" s="11"/>
      <c r="N143" s="11"/>
    </row>
    <row r="144" spans="1:14" s="25" customFormat="1" ht="15.75">
      <c r="A144" s="65"/>
      <c r="B144" s="65"/>
      <c r="C144" s="66"/>
      <c r="D144" s="66"/>
      <c r="E144" s="66"/>
      <c r="F144" s="67"/>
      <c r="G144" s="11"/>
      <c r="H144" s="11"/>
      <c r="I144" s="11"/>
      <c r="J144" s="11"/>
      <c r="K144" s="11"/>
      <c r="L144" s="11"/>
      <c r="M144" s="11"/>
      <c r="N144" s="11"/>
    </row>
    <row r="145" spans="1:14" s="25" customFormat="1" ht="15.75">
      <c r="A145" s="65"/>
      <c r="B145" s="65"/>
      <c r="C145" s="66"/>
      <c r="D145" s="66"/>
      <c r="E145" s="66"/>
      <c r="F145" s="67"/>
      <c r="G145" s="11"/>
      <c r="H145" s="11"/>
      <c r="I145" s="11"/>
      <c r="J145" s="11"/>
      <c r="K145" s="11"/>
      <c r="L145" s="11"/>
      <c r="M145" s="11"/>
      <c r="N145" s="11"/>
    </row>
    <row r="146" spans="1:14" s="25" customFormat="1" ht="15.75">
      <c r="A146" s="65"/>
      <c r="B146" s="65"/>
      <c r="C146" s="66"/>
      <c r="D146" s="66"/>
      <c r="E146" s="66"/>
      <c r="F146" s="67"/>
      <c r="G146" s="11"/>
      <c r="H146" s="11"/>
      <c r="I146" s="11"/>
      <c r="J146" s="11"/>
      <c r="K146" s="11"/>
      <c r="L146" s="11"/>
      <c r="M146" s="11"/>
      <c r="N146" s="11"/>
    </row>
    <row r="147" spans="1:14" s="25" customFormat="1" ht="15.75">
      <c r="A147" s="65"/>
      <c r="B147" s="65"/>
      <c r="C147" s="66"/>
      <c r="D147" s="66"/>
      <c r="E147" s="66"/>
      <c r="F147" s="67"/>
      <c r="G147" s="11"/>
      <c r="H147" s="11"/>
      <c r="I147" s="11"/>
      <c r="J147" s="11"/>
      <c r="K147" s="11"/>
      <c r="L147" s="11"/>
      <c r="M147" s="11"/>
      <c r="N147" s="11"/>
    </row>
    <row r="148" spans="1:14" s="25" customFormat="1" ht="15.75">
      <c r="A148" s="65"/>
      <c r="B148" s="65"/>
      <c r="C148" s="66"/>
      <c r="D148" s="66"/>
      <c r="E148" s="66"/>
      <c r="F148" s="67"/>
      <c r="G148" s="11"/>
      <c r="H148" s="11"/>
      <c r="I148" s="11"/>
      <c r="J148" s="11"/>
      <c r="K148" s="11"/>
      <c r="L148" s="11"/>
      <c r="M148" s="11"/>
      <c r="N148" s="11"/>
    </row>
    <row r="149" spans="1:14" s="25" customFormat="1" ht="15.75">
      <c r="A149" s="65"/>
      <c r="B149" s="65"/>
      <c r="C149" s="66"/>
      <c r="D149" s="66"/>
      <c r="E149" s="66"/>
      <c r="F149" s="67"/>
      <c r="G149" s="11"/>
      <c r="H149" s="11"/>
      <c r="I149" s="11"/>
      <c r="J149" s="11"/>
      <c r="K149" s="11"/>
      <c r="L149" s="11"/>
      <c r="M149" s="11"/>
      <c r="N149" s="11"/>
    </row>
    <row r="150" spans="1:14" s="25" customFormat="1" ht="15.75">
      <c r="A150" s="65"/>
      <c r="B150" s="65"/>
      <c r="C150" s="66"/>
      <c r="D150" s="66"/>
      <c r="E150" s="66"/>
      <c r="F150" s="67"/>
      <c r="G150" s="11"/>
      <c r="H150" s="11"/>
      <c r="I150" s="11"/>
      <c r="J150" s="11"/>
      <c r="K150" s="11"/>
      <c r="L150" s="11"/>
      <c r="M150" s="11"/>
      <c r="N150" s="11"/>
    </row>
    <row r="151" spans="1:14" s="25" customFormat="1" ht="15.75">
      <c r="A151" s="65"/>
      <c r="B151" s="65"/>
      <c r="C151" s="66"/>
      <c r="D151" s="66"/>
      <c r="E151" s="66"/>
      <c r="F151" s="67"/>
      <c r="G151" s="11"/>
      <c r="H151" s="11"/>
      <c r="I151" s="11"/>
      <c r="J151" s="11"/>
      <c r="K151" s="11"/>
      <c r="L151" s="11"/>
      <c r="M151" s="11"/>
      <c r="N151" s="11"/>
    </row>
    <row r="152" spans="1:14" s="25" customFormat="1" ht="15.75">
      <c r="A152" s="65"/>
      <c r="B152" s="65"/>
      <c r="C152" s="66"/>
      <c r="D152" s="66"/>
      <c r="E152" s="66"/>
      <c r="F152" s="67"/>
      <c r="G152" s="11"/>
      <c r="H152" s="11"/>
      <c r="I152" s="11"/>
      <c r="J152" s="11"/>
      <c r="K152" s="11"/>
      <c r="L152" s="11"/>
      <c r="M152" s="11"/>
      <c r="N152" s="11"/>
    </row>
    <row r="153" spans="1:14" s="25" customFormat="1" ht="15.75">
      <c r="A153" s="65"/>
      <c r="B153" s="65"/>
      <c r="C153" s="66"/>
      <c r="D153" s="66"/>
      <c r="E153" s="66"/>
      <c r="F153" s="67"/>
      <c r="G153" s="11"/>
      <c r="H153" s="11"/>
      <c r="I153" s="11"/>
      <c r="J153" s="11"/>
      <c r="K153" s="11"/>
      <c r="L153" s="11"/>
      <c r="M153" s="11"/>
      <c r="N153" s="11"/>
    </row>
    <row r="154" spans="1:14" s="25" customFormat="1" ht="15.75">
      <c r="A154" s="65"/>
      <c r="B154" s="65"/>
      <c r="C154" s="66"/>
      <c r="D154" s="66"/>
      <c r="E154" s="66"/>
      <c r="F154" s="67"/>
      <c r="G154" s="11"/>
      <c r="H154" s="11"/>
      <c r="I154" s="11"/>
      <c r="J154" s="11"/>
      <c r="K154" s="11"/>
      <c r="L154" s="11"/>
      <c r="M154" s="11"/>
      <c r="N154" s="11"/>
    </row>
    <row r="155" spans="1:14" s="25" customFormat="1" ht="15.75">
      <c r="A155" s="65"/>
      <c r="B155" s="65"/>
      <c r="C155" s="66"/>
      <c r="D155" s="66"/>
      <c r="E155" s="66"/>
      <c r="F155" s="67"/>
      <c r="G155" s="11"/>
      <c r="H155" s="11"/>
      <c r="I155" s="11"/>
      <c r="J155" s="11"/>
      <c r="K155" s="11"/>
      <c r="L155" s="11"/>
      <c r="M155" s="11"/>
      <c r="N155" s="11"/>
    </row>
    <row r="156" spans="1:14" s="25" customFormat="1" ht="15.75">
      <c r="A156" s="65"/>
      <c r="B156" s="65"/>
      <c r="C156" s="66"/>
      <c r="D156" s="66"/>
      <c r="E156" s="66"/>
      <c r="F156" s="67"/>
      <c r="G156" s="11"/>
      <c r="H156" s="11"/>
      <c r="I156" s="11"/>
      <c r="J156" s="11"/>
      <c r="K156" s="11"/>
      <c r="L156" s="11"/>
      <c r="M156" s="11"/>
      <c r="N156" s="11"/>
    </row>
    <row r="157" spans="1:14" s="25" customFormat="1" ht="15.75">
      <c r="A157" s="24"/>
      <c r="B157" s="24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s="25" customFormat="1" ht="15.75">
      <c r="A158" s="24"/>
      <c r="B158" s="24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s="25" customFormat="1" ht="15.75">
      <c r="A159" s="24"/>
      <c r="B159" s="24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s="25" customFormat="1" ht="15.75">
      <c r="A160" s="24"/>
      <c r="B160" s="24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s="25" customFormat="1" ht="15.75">
      <c r="A161" s="24"/>
      <c r="B161" s="24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s="25" customFormat="1" ht="15.75">
      <c r="A162" s="24"/>
      <c r="B162" s="24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s="25" customFormat="1" ht="15.75">
      <c r="A163" s="24"/>
      <c r="B163" s="24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s="25" customFormat="1" ht="15.75">
      <c r="A164" s="24"/>
      <c r="B164" s="24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s="25" customFormat="1" ht="15.75">
      <c r="A165" s="24"/>
      <c r="B165" s="24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s="25" customFormat="1" ht="15.75">
      <c r="A166" s="24"/>
      <c r="B166" s="24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s="25" customFormat="1" ht="15.75">
      <c r="A167" s="24"/>
      <c r="B167" s="24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s="25" customFormat="1" ht="15.75">
      <c r="A168" s="24"/>
      <c r="B168" s="24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s="25" customFormat="1" ht="15.75">
      <c r="A169" s="24"/>
      <c r="B169" s="24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s="25" customFormat="1" ht="15.75">
      <c r="A170" s="24"/>
      <c r="B170" s="24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s="25" customFormat="1" ht="15.75">
      <c r="A171" s="24"/>
      <c r="B171" s="24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s="25" customFormat="1" ht="15.75">
      <c r="A172" s="24"/>
      <c r="B172" s="24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s="25" customFormat="1" ht="15.75">
      <c r="A173" s="24"/>
      <c r="B173" s="24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s="25" customFormat="1" ht="15.75">
      <c r="A174" s="24"/>
      <c r="B174" s="24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s="25" customFormat="1" ht="15.75">
      <c r="A175" s="24"/>
      <c r="B175" s="24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s="25" customFormat="1" ht="15.75">
      <c r="A176" s="24"/>
      <c r="B176" s="24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s="25" customFormat="1" ht="15.75">
      <c r="A177" s="24"/>
      <c r="B177" s="24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s="25" customFormat="1" ht="15.75">
      <c r="A178" s="24"/>
      <c r="B178" s="24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s="25" customFormat="1" ht="15.75">
      <c r="A179" s="24"/>
      <c r="B179" s="24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s="25" customFormat="1" ht="15.75">
      <c r="A180" s="24"/>
      <c r="B180" s="24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s="25" customFormat="1" ht="15.75">
      <c r="A181" s="24"/>
      <c r="B181" s="24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s="25" customFormat="1" ht="15.75">
      <c r="A182" s="24"/>
      <c r="B182" s="24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s="25" customFormat="1" ht="15.75">
      <c r="A183" s="24"/>
      <c r="B183" s="24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s="25" customFormat="1" ht="15.75">
      <c r="A184" s="24"/>
      <c r="B184" s="24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s="25" customFormat="1" ht="15.75">
      <c r="A185" s="24"/>
      <c r="B185" s="24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s="25" customFormat="1" ht="15.75">
      <c r="A186" s="24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s="25" customFormat="1" ht="15.75">
      <c r="A187" s="24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s="25" customFormat="1" ht="15.75">
      <c r="A188" s="24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s="25" customFormat="1" ht="15.75">
      <c r="A189" s="24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s="25" customFormat="1" ht="15.75">
      <c r="A190" s="24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s="25" customFormat="1" ht="15.75">
      <c r="A191" s="24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s="25" customFormat="1" ht="15.75">
      <c r="A192" s="24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s="25" customFormat="1" ht="15.75">
      <c r="A193" s="24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s="25" customFormat="1" ht="15.75">
      <c r="A194" s="24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s="25" customFormat="1" ht="15.75">
      <c r="A195" s="24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s="25" customFormat="1" ht="15.75">
      <c r="A196" s="24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s="25" customFormat="1" ht="15.75">
      <c r="A197" s="24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s="25" customFormat="1" ht="15.75">
      <c r="A198" s="24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s="25" customFormat="1" ht="15.75">
      <c r="A199" s="24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s="25" customFormat="1" ht="15.75">
      <c r="A200" s="24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s="25" customFormat="1" ht="15.75">
      <c r="A201" s="24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s="25" customFormat="1" ht="15.75">
      <c r="A202" s="24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s="25" customFormat="1" ht="15.75">
      <c r="A203" s="24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s="25" customFormat="1" ht="15.75">
      <c r="A204" s="24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s="25" customFormat="1" ht="15.75">
      <c r="A205" s="24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s="25" customFormat="1" ht="15.75">
      <c r="A206" s="24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s="25" customFormat="1" ht="15.75">
      <c r="A207" s="24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s="25" customFormat="1" ht="15.75">
      <c r="A208" s="24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s="25" customFormat="1" ht="15.75">
      <c r="A209" s="24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s="25" customFormat="1" ht="15.75">
      <c r="A210" s="24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s="25" customFormat="1" ht="15.75">
      <c r="A211" s="24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s="25" customFormat="1" ht="15.75">
      <c r="A212" s="24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s="25" customFormat="1" ht="15.75">
      <c r="A213" s="24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s="25" customFormat="1" ht="15.75">
      <c r="A214" s="24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s="25" customFormat="1" ht="15.75">
      <c r="A215" s="24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s="25" customFormat="1" ht="15.75">
      <c r="A216" s="24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s="25" customFormat="1" ht="15.75">
      <c r="A217" s="24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s="25" customFormat="1" ht="15.75">
      <c r="A218" s="24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s="25" customFormat="1" ht="15.75">
      <c r="A219" s="24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s="25" customFormat="1" ht="15.75">
      <c r="A220" s="24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s="25" customFormat="1" ht="15.75">
      <c r="A221" s="24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s="25" customFormat="1" ht="15.75">
      <c r="A222" s="24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s="25" customFormat="1" ht="15.75">
      <c r="A223" s="24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s="25" customFormat="1" ht="15.75">
      <c r="A224" s="24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s="25" customFormat="1" ht="15.75">
      <c r="A225" s="24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s="25" customFormat="1" ht="15.75">
      <c r="A226" s="24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s="25" customFormat="1" ht="15.75">
      <c r="A227" s="24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25" customFormat="1" ht="15.75">
      <c r="A228" s="24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s="25" customFormat="1" ht="15.75">
      <c r="A229" s="24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s="25" customFormat="1" ht="15.75">
      <c r="A230" s="24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s="25" customFormat="1" ht="15.75">
      <c r="A231" s="24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s="25" customFormat="1" ht="15.75">
      <c r="A232" s="24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25" customFormat="1" ht="15.75">
      <c r="A233" s="24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s="25" customFormat="1" ht="15.75">
      <c r="A234" s="24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s="25" customFormat="1" ht="15.75">
      <c r="A235" s="24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s="25" customFormat="1" ht="15.75">
      <c r="A236" s="24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s="25" customFormat="1" ht="15.75">
      <c r="A237" s="24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s="25" customFormat="1" ht="15.75">
      <c r="A238" s="24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s="25" customFormat="1" ht="15.75">
      <c r="A239" s="24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s="25" customFormat="1" ht="15.75">
      <c r="A240" s="24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s="25" customFormat="1" ht="15.75">
      <c r="A241" s="24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s="25" customFormat="1" ht="15.75">
      <c r="A242" s="24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s="25" customFormat="1" ht="15.75">
      <c r="A243" s="24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s="25" customFormat="1" ht="15.75">
      <c r="A244" s="24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s="25" customFormat="1" ht="15.75">
      <c r="A245" s="24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s="25" customFormat="1" ht="15.75">
      <c r="A246" s="24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25" customFormat="1" ht="15.75">
      <c r="A247" s="24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s="25" customFormat="1" ht="15.75">
      <c r="A248" s="24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s="25" customFormat="1" ht="15.75">
      <c r="A249" s="24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s="25" customFormat="1" ht="15.75">
      <c r="A250" s="24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s="25" customFormat="1" ht="15.75">
      <c r="A251" s="24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s="25" customFormat="1" ht="15.75">
      <c r="A252" s="24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s="25" customFormat="1" ht="15.75">
      <c r="A253" s="24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s="25" customFormat="1" ht="15.75">
      <c r="A254" s="24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s="25" customFormat="1" ht="15.75">
      <c r="A255" s="24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s="25" customFormat="1" ht="15.75">
      <c r="A256" s="24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s="25" customFormat="1" ht="15.75">
      <c r="A257" s="24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s="25" customFormat="1" ht="15.75">
      <c r="A258" s="24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s="25" customFormat="1" ht="15.75">
      <c r="A259" s="24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s="25" customFormat="1" ht="15.75">
      <c r="A260" s="24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25" customFormat="1" ht="15.75">
      <c r="A261" s="24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s="25" customFormat="1" ht="15.75">
      <c r="A262" s="24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s="25" customFormat="1" ht="15.75">
      <c r="A263" s="24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s="25" customFormat="1" ht="15.75">
      <c r="A264" s="24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s="25" customFormat="1" ht="15.75">
      <c r="A265" s="24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s="25" customFormat="1" ht="15.75">
      <c r="A266" s="24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s="25" customFormat="1" ht="15.75">
      <c r="A267" s="24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s="25" customFormat="1" ht="15.75">
      <c r="A268" s="24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s="25" customFormat="1" ht="15.75">
      <c r="A269" s="24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s="25" customFormat="1" ht="15.75">
      <c r="A270" s="24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s="25" customFormat="1" ht="15.75">
      <c r="A271" s="24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s="25" customFormat="1" ht="15.75">
      <c r="A272" s="24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s="25" customFormat="1" ht="15.75">
      <c r="A273" s="24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s="25" customFormat="1" ht="15.75">
      <c r="A274" s="24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25" customFormat="1" ht="15.75">
      <c r="A275" s="24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s="25" customFormat="1" ht="15.75">
      <c r="A276" s="24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s="25" customFormat="1" ht="15.75">
      <c r="A277" s="24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s="25" customFormat="1" ht="15.75">
      <c r="A278" s="24"/>
      <c r="F278" s="11"/>
      <c r="G278" s="11"/>
      <c r="H278" s="11"/>
      <c r="I278" s="11"/>
      <c r="J278" s="11"/>
      <c r="K278" s="11"/>
      <c r="L278" s="11"/>
      <c r="M278" s="11"/>
      <c r="N278" s="11"/>
    </row>
  </sheetData>
  <sheetProtection/>
  <mergeCells count="17">
    <mergeCell ref="B33:F33"/>
    <mergeCell ref="B83:F83"/>
    <mergeCell ref="A1:H2"/>
    <mergeCell ref="I1:J2"/>
    <mergeCell ref="A4:F5"/>
    <mergeCell ref="G4:G5"/>
    <mergeCell ref="H4:H5"/>
    <mergeCell ref="I4:J4"/>
    <mergeCell ref="A85:F85"/>
    <mergeCell ref="B90:F90"/>
    <mergeCell ref="H130:I130"/>
    <mergeCell ref="G129:I129"/>
    <mergeCell ref="F130:G130"/>
    <mergeCell ref="A106:F106"/>
    <mergeCell ref="B116:F116"/>
    <mergeCell ref="B95:F95"/>
    <mergeCell ref="B104:F104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4" r:id="rId1"/>
  <headerFooter alignWithMargins="0">
    <oddFooter>&amp;C&amp;"Garamond,Corsivo"&amp;P / &amp;N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Giusy Alì</cp:lastModifiedBy>
  <cp:lastPrinted>2019-11-20T09:34:03Z</cp:lastPrinted>
  <dcterms:created xsi:type="dcterms:W3CDTF">2011-12-14T14:52:49Z</dcterms:created>
  <dcterms:modified xsi:type="dcterms:W3CDTF">2021-03-02T15:00:47Z</dcterms:modified>
  <cp:category/>
  <cp:version/>
  <cp:contentType/>
  <cp:contentStatus/>
</cp:coreProperties>
</file>